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OMPENSI 2022" sheetId="1" r:id="rId1"/>
  </sheets>
  <definedNames>
    <definedName name="_xlnm.Print_Area" localSheetId="0">'COMPENSI 2022'!$A$1:$J$117</definedName>
  </definedNames>
  <calcPr fullCalcOnLoad="1"/>
</workbook>
</file>

<file path=xl/sharedStrings.xml><?xml version="1.0" encoding="utf-8"?>
<sst xmlns="http://schemas.openxmlformats.org/spreadsheetml/2006/main" count="241" uniqueCount="130">
  <si>
    <t xml:space="preserve">BONINSEGNA PATRIZIA              </t>
  </si>
  <si>
    <t xml:space="preserve">RONCA LUCA                       </t>
  </si>
  <si>
    <t xml:space="preserve">MINOPOLI ANNUNZIATA              </t>
  </si>
  <si>
    <t xml:space="preserve">PROFITI FRANCESCO SAVERIO EM     </t>
  </si>
  <si>
    <t xml:space="preserve">DOGANIERO ROCCO                  </t>
  </si>
  <si>
    <t xml:space="preserve">MORANO TANIA                     </t>
  </si>
  <si>
    <t xml:space="preserve">BARTOCCIONI FILIPPO              </t>
  </si>
  <si>
    <t xml:space="preserve">FORMICHETTI FEDERICA             </t>
  </si>
  <si>
    <t xml:space="preserve">RASORI LOREDANA                  </t>
  </si>
  <si>
    <t xml:space="preserve">PIACENTINI CARLOTTA              </t>
  </si>
  <si>
    <t xml:space="preserve">RICCI ANGELO                     </t>
  </si>
  <si>
    <t xml:space="preserve">MOROSINI MARIA ASSUNTA           </t>
  </si>
  <si>
    <t xml:space="preserve">STORRI SILVIA                    </t>
  </si>
  <si>
    <t xml:space="preserve">LAZZARONI ELETTRA ANNARITA       </t>
  </si>
  <si>
    <t xml:space="preserve">AQUILANI SILVIA                  </t>
  </si>
  <si>
    <t xml:space="preserve">BARBETTA CALABE                  </t>
  </si>
  <si>
    <t xml:space="preserve">CAMPANILE FABIO CESARE           </t>
  </si>
  <si>
    <t xml:space="preserve">FIRMANI GIOVANNI                 </t>
  </si>
  <si>
    <t xml:space="preserve">GOLETTI MAURO                    </t>
  </si>
  <si>
    <t xml:space="preserve">GRANDE CLAUDIO                   </t>
  </si>
  <si>
    <t xml:space="preserve">SILVESTRI MARIA ASSUNTA          </t>
  </si>
  <si>
    <t xml:space="preserve">ZONGHI ENRICO                    </t>
  </si>
  <si>
    <t xml:space="preserve">GIONFRA LORENZO                  </t>
  </si>
  <si>
    <t xml:space="preserve">SCHIENA MARIA TERESA             </t>
  </si>
  <si>
    <t xml:space="preserve">BISOGNO ANTONIO                  </t>
  </si>
  <si>
    <t xml:space="preserve">BRACAGLIA GIORGIO                </t>
  </si>
  <si>
    <t xml:space="preserve">MORERA CRISTIANA                 </t>
  </si>
  <si>
    <t xml:space="preserve">ALBERTI MARCELLO                 </t>
  </si>
  <si>
    <t xml:space="preserve">BRESCIA FRANCO                   </t>
  </si>
  <si>
    <t xml:space="preserve">CATERINI LUCIANO                 </t>
  </si>
  <si>
    <t xml:space="preserve">CIMARELLO GIUSEPPE               </t>
  </si>
  <si>
    <t xml:space="preserve">FALCONE NICOLA PIO               </t>
  </si>
  <si>
    <t xml:space="preserve">FERIOZZI SANDRO                  </t>
  </si>
  <si>
    <t xml:space="preserve">GIGLI CARLO                      </t>
  </si>
  <si>
    <t xml:space="preserve">NICOLANTI GIORGIO                </t>
  </si>
  <si>
    <t xml:space="preserve">ORTENZI MARIANO                  </t>
  </si>
  <si>
    <t xml:space="preserve">PANNEGA EMILIANA                 </t>
  </si>
  <si>
    <t xml:space="preserve">QUERCIA AUGUSTO                  </t>
  </si>
  <si>
    <t xml:space="preserve">SASSARA MASSIMO                  </t>
  </si>
  <si>
    <t xml:space="preserve">STARNINI GIULIO                  </t>
  </si>
  <si>
    <t xml:space="preserve">VALERI GIOVANNI                  </t>
  </si>
  <si>
    <t xml:space="preserve">QUAGLIA ENRICO                   </t>
  </si>
  <si>
    <t xml:space="preserve">SERRA FRANCESCO                  </t>
  </si>
  <si>
    <t xml:space="preserve">TRIBUZI PAOLA                    </t>
  </si>
  <si>
    <t xml:space="preserve">LAGRUTTA ANGELA                  </t>
  </si>
  <si>
    <t xml:space="preserve">ROSETTO MARIA ELENA              </t>
  </si>
  <si>
    <t xml:space="preserve">ZAMPALETTA COSTANTINO            </t>
  </si>
  <si>
    <t xml:space="preserve">MARCELLI MARCO                   </t>
  </si>
  <si>
    <t xml:space="preserve">VITI CLAUDIO                     </t>
  </si>
  <si>
    <t xml:space="preserve">SERRA SALVATORE                  </t>
  </si>
  <si>
    <t xml:space="preserve">RIZZOTTO ANTONIO                 </t>
  </si>
  <si>
    <t xml:space="preserve">PELLICCIOTTI ANTONIO             </t>
  </si>
  <si>
    <t xml:space="preserve">AMODIO PIETRO MARIA              </t>
  </si>
  <si>
    <t xml:space="preserve">ANGELINI DANIELE                 </t>
  </si>
  <si>
    <t xml:space="preserve">MASINI ANDREA                    </t>
  </si>
  <si>
    <t xml:space="preserve">CRO FRANCESCO                    </t>
  </si>
  <si>
    <t xml:space="preserve">SOMMARIVA LUIGI                  </t>
  </si>
  <si>
    <t xml:space="preserve">OLIVIERO MANUELA                 </t>
  </si>
  <si>
    <t xml:space="preserve">RUGGERI ENZO MARIA               </t>
  </si>
  <si>
    <t xml:space="preserve">FERRARINI NICOLA                 </t>
  </si>
  <si>
    <t xml:space="preserve">LUCARINI FABRIZIO                </t>
  </si>
  <si>
    <t xml:space="preserve">BRUSCHI ANGELO                   </t>
  </si>
  <si>
    <t xml:space="preserve">RICCIUTI RICCARDO ANTONIO        </t>
  </si>
  <si>
    <t xml:space="preserve">CAVALIERE FRANCESCO              </t>
  </si>
  <si>
    <t xml:space="preserve">DA ROS SILVIA                    </t>
  </si>
  <si>
    <t xml:space="preserve">REMOTTI DANIELE                  </t>
  </si>
  <si>
    <t xml:space="preserve">SANTORO ROBERTO                  </t>
  </si>
  <si>
    <t xml:space="preserve">LATAGLIATA ROBERTO               </t>
  </si>
  <si>
    <t xml:space="preserve">CIPOLLONE LORENA                 </t>
  </si>
  <si>
    <t xml:space="preserve">LORIDO ANTONIO                   </t>
  </si>
  <si>
    <t xml:space="preserve">VICARIO GIANNI                   </t>
  </si>
  <si>
    <t xml:space="preserve">VOLPE MASSIMO                    </t>
  </si>
  <si>
    <t xml:space="preserve">LONGO BARBARA                    </t>
  </si>
  <si>
    <t xml:space="preserve">MENCHINELLI MAURO                </t>
  </si>
  <si>
    <t xml:space="preserve">PAIOLETTI ALESSANDRO             </t>
  </si>
  <si>
    <t xml:space="preserve">RICCI CESARE                     </t>
  </si>
  <si>
    <t xml:space="preserve">RICCINI TERESA                   </t>
  </si>
  <si>
    <t xml:space="preserve">SIENA GIOVANNI                   </t>
  </si>
  <si>
    <t xml:space="preserve">CARAI ANGELO                     </t>
  </si>
  <si>
    <t xml:space="preserve">DELL'ORSO BRUNA                  </t>
  </si>
  <si>
    <t xml:space="preserve">TOSI MAURIZIO                    </t>
  </si>
  <si>
    <t xml:space="preserve">VANNICOLA MAURO                  </t>
  </si>
  <si>
    <t xml:space="preserve">BONAVIA VALERIO MARIA            </t>
  </si>
  <si>
    <t xml:space="preserve">MARTINENGO LANFRANCO             </t>
  </si>
  <si>
    <t xml:space="preserve">PETTI RICCARDO                   </t>
  </si>
  <si>
    <t xml:space="preserve">RICCARDI ROBERTO                 </t>
  </si>
  <si>
    <t xml:space="preserve">GINNASI STEFANIA                 </t>
  </si>
  <si>
    <t xml:space="preserve">CARDELLO PAOLO                   </t>
  </si>
  <si>
    <t xml:space="preserve">CHIATTI LEONARDO                 </t>
  </si>
  <si>
    <t xml:space="preserve">FERRI FABRIZIO                   </t>
  </si>
  <si>
    <t xml:space="preserve">BATTISTUZ FABIO                  </t>
  </si>
  <si>
    <t xml:space="preserve">ROCINO MARIA TERESA              </t>
  </si>
  <si>
    <t xml:space="preserve">LEONORI RITA                     </t>
  </si>
  <si>
    <t xml:space="preserve">ARNALDI CLAUDIA                  </t>
  </si>
  <si>
    <t xml:space="preserve">LEONARDI LEONARDO MARIA          </t>
  </si>
  <si>
    <t xml:space="preserve">CONTI MARIELLA                   </t>
  </si>
  <si>
    <t xml:space="preserve">DI DONATO DONATO                 </t>
  </si>
  <si>
    <t xml:space="preserve">LAZZARO MARCO                    </t>
  </si>
  <si>
    <t xml:space="preserve">MACCHIONE BERNADETTE             </t>
  </si>
  <si>
    <t xml:space="preserve">GOLDONI EVA                      </t>
  </si>
  <si>
    <t xml:space="preserve">CELESTINI ANDREA                 </t>
  </si>
  <si>
    <t xml:space="preserve">D'ADDUZIO ROBERTO                </t>
  </si>
  <si>
    <t xml:space="preserve">MACCAFEO STEFANO                 </t>
  </si>
  <si>
    <t xml:space="preserve">CARLONE ANDREA                   </t>
  </si>
  <si>
    <t xml:space="preserve">PINNAVAIA ALESSANDRO             </t>
  </si>
  <si>
    <t xml:space="preserve">MONTEMARI GIOVANNI               </t>
  </si>
  <si>
    <t xml:space="preserve">FILIPPI RITA                     </t>
  </si>
  <si>
    <t xml:space="preserve">PALERMO GIUSEPPE GIOACHINO       </t>
  </si>
  <si>
    <t xml:space="preserve">CHEGAI FABRIZIO                  </t>
  </si>
  <si>
    <t xml:space="preserve">RINNA CLAUDIO                    </t>
  </si>
  <si>
    <t xml:space="preserve">CAVALIERE ARTURO                 </t>
  </si>
  <si>
    <t xml:space="preserve">VILLARINI STEFANIA               </t>
  </si>
  <si>
    <t xml:space="preserve">PESSINA GLORIA                   </t>
  </si>
  <si>
    <t>NOMINATIVO</t>
  </si>
  <si>
    <t>STIPENDIO BASE</t>
  </si>
  <si>
    <t>RET.POS.FISSA</t>
  </si>
  <si>
    <t>ALTRE IND</t>
  </si>
  <si>
    <t>TOTALE</t>
  </si>
  <si>
    <t>FEDERICI ANNA</t>
  </si>
  <si>
    <t>UOSD</t>
  </si>
  <si>
    <t>MUZZI GIANCARLO</t>
  </si>
  <si>
    <t>UOC</t>
  </si>
  <si>
    <t>UOS</t>
  </si>
  <si>
    <t>UODS</t>
  </si>
  <si>
    <t>RIA/I.S.M./ESCL./IVC</t>
  </si>
  <si>
    <t>PROFILO PROFESSIONALE</t>
  </si>
  <si>
    <t xml:space="preserve"> RISULTATO</t>
  </si>
  <si>
    <t>MISSIONI</t>
  </si>
  <si>
    <t>RETR.POS.VARIABILE</t>
  </si>
  <si>
    <t>DIRIGENTI TITOLARI DI STRUTTURE- COMPENSI 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</si>
</sst>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410]dddd\ d\ mmmm\ yyyy"/>
    <numFmt numFmtId="173" formatCode="#,##0.00\ &quot;€&quot;"/>
  </numFmts>
  <fonts count="38">
    <font>
      <sz val="10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center"/>
    </xf>
    <xf numFmtId="173" fontId="37" fillId="0" borderId="10" xfId="0" applyNumberFormat="1" applyFont="1" applyFill="1" applyBorder="1" applyAlignment="1">
      <alignment horizontal="right"/>
    </xf>
    <xf numFmtId="173" fontId="0" fillId="0" borderId="0" xfId="0" applyNumberFormat="1" applyFill="1" applyAlignment="1">
      <alignment horizontal="center"/>
    </xf>
    <xf numFmtId="173" fontId="37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tabSelected="1" zoomScale="125" zoomScaleNormal="125" zoomScalePageLayoutView="0" workbookViewId="0" topLeftCell="A1">
      <selection activeCell="J2" sqref="J1:K16384"/>
    </sheetView>
  </sheetViews>
  <sheetFormatPr defaultColWidth="10.8515625" defaultRowHeight="12.75"/>
  <cols>
    <col min="1" max="1" width="23.140625" style="1" customWidth="1"/>
    <col min="2" max="2" width="14.140625" style="1" hidden="1" customWidth="1"/>
    <col min="3" max="3" width="15.00390625" style="1" customWidth="1"/>
    <col min="4" max="4" width="16.8515625" style="1" customWidth="1"/>
    <col min="5" max="5" width="13.7109375" style="1" customWidth="1"/>
    <col min="6" max="6" width="16.8515625" style="1" customWidth="1"/>
    <col min="7" max="7" width="10.8515625" style="1" customWidth="1"/>
    <col min="8" max="8" width="16.28125" style="1" customWidth="1"/>
    <col min="9" max="9" width="10.8515625" style="1" customWidth="1"/>
    <col min="10" max="10" width="19.421875" style="1" customWidth="1"/>
    <col min="11" max="19" width="10.8515625" style="1" customWidth="1"/>
    <col min="20" max="16384" width="10.8515625" style="1" customWidth="1"/>
  </cols>
  <sheetData>
    <row r="1" spans="1:9" ht="18.75" customHeight="1">
      <c r="A1" s="9" t="s">
        <v>129</v>
      </c>
      <c r="B1" s="9"/>
      <c r="C1" s="9"/>
      <c r="D1" s="9"/>
      <c r="E1" s="9"/>
      <c r="F1" s="9"/>
      <c r="G1" s="9"/>
      <c r="H1" s="9"/>
      <c r="I1" s="9"/>
    </row>
    <row r="2" spans="1:10" ht="51" customHeight="1">
      <c r="A2" s="2" t="s">
        <v>113</v>
      </c>
      <c r="B2" s="3" t="s">
        <v>125</v>
      </c>
      <c r="C2" s="3" t="s">
        <v>114</v>
      </c>
      <c r="D2" s="3" t="s">
        <v>128</v>
      </c>
      <c r="E2" s="3" t="s">
        <v>115</v>
      </c>
      <c r="F2" s="3" t="s">
        <v>124</v>
      </c>
      <c r="G2" s="3" t="s">
        <v>116</v>
      </c>
      <c r="H2" s="3" t="s">
        <v>126</v>
      </c>
      <c r="I2" s="3" t="s">
        <v>127</v>
      </c>
      <c r="J2" s="3" t="s">
        <v>117</v>
      </c>
    </row>
    <row r="3" spans="1:10" ht="12.75">
      <c r="A3" s="4" t="s">
        <v>27</v>
      </c>
      <c r="B3" s="5" t="s">
        <v>121</v>
      </c>
      <c r="C3" s="6">
        <v>45260.799999999996</v>
      </c>
      <c r="D3" s="6">
        <v>7972.639999999999</v>
      </c>
      <c r="E3" s="6">
        <v>6500</v>
      </c>
      <c r="F3" s="6">
        <v>31111.519999999997</v>
      </c>
      <c r="G3" s="6">
        <v>918.44</v>
      </c>
      <c r="H3" s="6">
        <v>5471.25</v>
      </c>
      <c r="I3" s="6">
        <v>0</v>
      </c>
      <c r="J3" s="6">
        <f>SUM(C3:I3)</f>
        <v>97234.65</v>
      </c>
    </row>
    <row r="4" spans="1:10" ht="12.75">
      <c r="A4" s="4" t="s">
        <v>52</v>
      </c>
      <c r="B4" s="5" t="s">
        <v>119</v>
      </c>
      <c r="C4" s="6">
        <v>45260.799999999996</v>
      </c>
      <c r="D4" s="6">
        <v>8726.51</v>
      </c>
      <c r="E4" s="6">
        <v>12500.02</v>
      </c>
      <c r="F4" s="6">
        <v>26545.53</v>
      </c>
      <c r="G4" s="6">
        <v>3951.3499999999995</v>
      </c>
      <c r="H4" s="6">
        <v>7587.17</v>
      </c>
      <c r="I4" s="6">
        <v>0</v>
      </c>
      <c r="J4" s="6">
        <f>SUM(C4:I4)</f>
        <v>104571.38</v>
      </c>
    </row>
    <row r="5" spans="1:10" ht="12.75">
      <c r="A5" s="4" t="s">
        <v>53</v>
      </c>
      <c r="B5" s="5" t="s">
        <v>121</v>
      </c>
      <c r="C5" s="6">
        <v>45260.799999999996</v>
      </c>
      <c r="D5" s="6">
        <v>18864.72</v>
      </c>
      <c r="E5" s="6">
        <v>16999.97</v>
      </c>
      <c r="F5" s="6">
        <v>42625.490000000005</v>
      </c>
      <c r="G5" s="6">
        <v>101.48999999999998</v>
      </c>
      <c r="H5" s="6">
        <v>7330.52</v>
      </c>
      <c r="I5" s="6">
        <v>0</v>
      </c>
      <c r="J5" s="6">
        <f>SUM(C5:I5)</f>
        <v>131182.99</v>
      </c>
    </row>
    <row r="6" spans="1:10" ht="12.75">
      <c r="A6" s="4" t="s">
        <v>14</v>
      </c>
      <c r="B6" s="5" t="s">
        <v>121</v>
      </c>
      <c r="C6" s="6">
        <v>45260.799999999996</v>
      </c>
      <c r="D6" s="6">
        <v>19216.600000000002</v>
      </c>
      <c r="E6" s="6">
        <v>16000.01</v>
      </c>
      <c r="F6" s="6">
        <v>48676.47</v>
      </c>
      <c r="G6" s="6">
        <v>452.75</v>
      </c>
      <c r="H6" s="6">
        <v>7250.81</v>
      </c>
      <c r="I6" s="6">
        <v>0</v>
      </c>
      <c r="J6" s="6">
        <f>SUM(C6:I6)</f>
        <v>136857.44</v>
      </c>
    </row>
    <row r="7" spans="1:10" ht="12.75">
      <c r="A7" s="4" t="s">
        <v>15</v>
      </c>
      <c r="B7" s="5" t="s">
        <v>119</v>
      </c>
      <c r="C7" s="6">
        <v>45260.799999999996</v>
      </c>
      <c r="D7" s="6">
        <v>6391.99</v>
      </c>
      <c r="E7" s="6">
        <v>13287</v>
      </c>
      <c r="F7" s="6">
        <v>18303.14</v>
      </c>
      <c r="G7" s="6">
        <v>4455.8099999999995</v>
      </c>
      <c r="H7" s="6">
        <v>5869.88</v>
      </c>
      <c r="I7" s="6">
        <v>31.5</v>
      </c>
      <c r="J7" s="6">
        <f>SUM(C7:I7)</f>
        <v>93600.12</v>
      </c>
    </row>
    <row r="8" spans="1:10" ht="12.75">
      <c r="A8" s="4" t="s">
        <v>93</v>
      </c>
      <c r="B8" s="5" t="s">
        <v>122</v>
      </c>
      <c r="C8" s="6">
        <v>45260.799999999996</v>
      </c>
      <c r="D8" s="6">
        <v>3472.69</v>
      </c>
      <c r="E8" s="6">
        <v>10999.949999999999</v>
      </c>
      <c r="F8" s="6">
        <v>26545.53</v>
      </c>
      <c r="G8" s="6">
        <v>0</v>
      </c>
      <c r="H8" s="6">
        <v>6328.58</v>
      </c>
      <c r="I8" s="6">
        <v>182</v>
      </c>
      <c r="J8" s="6">
        <f>SUM(C8:I8)</f>
        <v>92789.55</v>
      </c>
    </row>
    <row r="9" spans="1:10" ht="12.75">
      <c r="A9" s="4" t="s">
        <v>6</v>
      </c>
      <c r="B9" s="5" t="s">
        <v>122</v>
      </c>
      <c r="C9" s="6">
        <v>42693.810000000005</v>
      </c>
      <c r="D9" s="6">
        <v>2200.8</v>
      </c>
      <c r="E9" s="6">
        <v>4858.3</v>
      </c>
      <c r="F9" s="6">
        <v>21618.09</v>
      </c>
      <c r="G9" s="6">
        <v>917.7900000000001</v>
      </c>
      <c r="H9" s="6">
        <v>8498.16</v>
      </c>
      <c r="I9" s="6">
        <v>0</v>
      </c>
      <c r="J9" s="6">
        <f>SUM(C9:I9)</f>
        <v>80786.95000000001</v>
      </c>
    </row>
    <row r="10" spans="1:10" ht="12.75">
      <c r="A10" s="4" t="s">
        <v>90</v>
      </c>
      <c r="B10" s="5" t="s">
        <v>122</v>
      </c>
      <c r="C10" s="6">
        <v>45260.799999999996</v>
      </c>
      <c r="D10" s="6">
        <v>4543.76</v>
      </c>
      <c r="E10" s="6">
        <v>10999.949999999999</v>
      </c>
      <c r="F10" s="6">
        <v>17565.91</v>
      </c>
      <c r="G10" s="6">
        <v>515.2</v>
      </c>
      <c r="H10" s="6">
        <v>6208.88</v>
      </c>
      <c r="I10" s="6">
        <v>2641.76</v>
      </c>
      <c r="J10" s="6">
        <f>SUM(C10:I10)</f>
        <v>87736.26</v>
      </c>
    </row>
    <row r="11" spans="1:10" ht="12.75">
      <c r="A11" s="4" t="s">
        <v>24</v>
      </c>
      <c r="B11" s="5" t="s">
        <v>121</v>
      </c>
      <c r="C11" s="6">
        <v>45260.799999999996</v>
      </c>
      <c r="D11" s="6">
        <v>7972.639999999999</v>
      </c>
      <c r="E11" s="6">
        <v>6500</v>
      </c>
      <c r="F11" s="6">
        <v>29352.23</v>
      </c>
      <c r="G11" s="6">
        <f>3.59+3454.46-600</f>
        <v>2858.05</v>
      </c>
      <c r="H11" s="6">
        <v>6251.12</v>
      </c>
      <c r="I11" s="6">
        <v>0</v>
      </c>
      <c r="J11" s="6">
        <f>SUM(C11:I11)</f>
        <v>98194.84</v>
      </c>
    </row>
    <row r="12" spans="1:10" ht="12.75">
      <c r="A12" s="4" t="s">
        <v>82</v>
      </c>
      <c r="B12" s="5" t="s">
        <v>119</v>
      </c>
      <c r="C12" s="6">
        <v>45260.799999999996</v>
      </c>
      <c r="D12" s="6">
        <v>12026.3</v>
      </c>
      <c r="E12" s="6">
        <v>12500.02</v>
      </c>
      <c r="F12" s="6">
        <v>30398.6</v>
      </c>
      <c r="G12" s="6">
        <v>17138.099999999995</v>
      </c>
      <c r="H12" s="6">
        <v>7109.34</v>
      </c>
      <c r="I12" s="6">
        <v>1072.0400000000002</v>
      </c>
      <c r="J12" s="6">
        <f>SUM(C12:I12)</f>
        <v>125505.19999999998</v>
      </c>
    </row>
    <row r="13" spans="1:10" ht="12.75">
      <c r="A13" s="4" t="s">
        <v>0</v>
      </c>
      <c r="B13" s="5" t="s">
        <v>121</v>
      </c>
      <c r="C13" s="6">
        <v>45260.799999999996</v>
      </c>
      <c r="D13" s="6">
        <v>32251.440000000002</v>
      </c>
      <c r="E13" s="6">
        <v>18000.059999999998</v>
      </c>
      <c r="F13" s="6">
        <v>10688</v>
      </c>
      <c r="G13" s="6">
        <v>50.46</v>
      </c>
      <c r="H13" s="6">
        <v>17671.05</v>
      </c>
      <c r="I13" s="6">
        <v>19</v>
      </c>
      <c r="J13" s="6">
        <f>SUM(C13:I13)</f>
        <v>123940.81</v>
      </c>
    </row>
    <row r="14" spans="1:10" ht="12.75">
      <c r="A14" s="4" t="s">
        <v>25</v>
      </c>
      <c r="B14" s="5" t="s">
        <v>121</v>
      </c>
      <c r="C14" s="6">
        <v>45260.799999999996</v>
      </c>
      <c r="D14" s="6">
        <v>20628.79</v>
      </c>
      <c r="E14" s="6">
        <v>16999.97</v>
      </c>
      <c r="F14" s="6">
        <v>42625.490000000005</v>
      </c>
      <c r="G14" s="6">
        <v>44.58</v>
      </c>
      <c r="H14" s="6">
        <v>6154</v>
      </c>
      <c r="I14" s="6">
        <v>0</v>
      </c>
      <c r="J14" s="6">
        <f>SUM(C14:I14)</f>
        <v>131713.63</v>
      </c>
    </row>
    <row r="15" spans="1:10" ht="12.75">
      <c r="A15" s="4" t="s">
        <v>28</v>
      </c>
      <c r="B15" s="5" t="s">
        <v>119</v>
      </c>
      <c r="C15" s="6">
        <v>45260.799999999996</v>
      </c>
      <c r="D15" s="6">
        <v>9471.279999999999</v>
      </c>
      <c r="E15" s="6">
        <v>6875.05</v>
      </c>
      <c r="F15" s="6">
        <v>13004.08</v>
      </c>
      <c r="G15" s="6">
        <v>5602.61</v>
      </c>
      <c r="H15" s="6">
        <v>0</v>
      </c>
      <c r="I15" s="6">
        <v>0</v>
      </c>
      <c r="J15" s="6">
        <f>SUM(C15:I15)</f>
        <v>80213.81999999999</v>
      </c>
    </row>
    <row r="16" spans="1:10" ht="12.75">
      <c r="A16" s="4" t="s">
        <v>61</v>
      </c>
      <c r="B16" s="5" t="s">
        <v>121</v>
      </c>
      <c r="C16" s="6">
        <v>45260.799999999996</v>
      </c>
      <c r="D16" s="6">
        <v>11670.359999999999</v>
      </c>
      <c r="E16" s="6">
        <v>3024.9700000000003</v>
      </c>
      <c r="F16" s="6">
        <v>8946.39</v>
      </c>
      <c r="G16" s="6">
        <v>10954.8</v>
      </c>
      <c r="H16" s="6">
        <v>0</v>
      </c>
      <c r="I16" s="6">
        <v>2715.6800000000003</v>
      </c>
      <c r="J16" s="6">
        <f>SUM(C16:I16)</f>
        <v>82573</v>
      </c>
    </row>
    <row r="17" spans="1:10" ht="12.75">
      <c r="A17" s="4" t="s">
        <v>16</v>
      </c>
      <c r="B17" s="5" t="s">
        <v>121</v>
      </c>
      <c r="C17" s="6">
        <v>45260.799999999996</v>
      </c>
      <c r="D17" s="6">
        <v>13765.45</v>
      </c>
      <c r="E17" s="6">
        <v>18000.059999999998</v>
      </c>
      <c r="F17" s="6">
        <v>44972.64</v>
      </c>
      <c r="G17" s="6">
        <v>2290.209999999999</v>
      </c>
      <c r="H17" s="6">
        <v>6975.53</v>
      </c>
      <c r="I17" s="6">
        <v>0</v>
      </c>
      <c r="J17" s="6">
        <f>SUM(C17:I17)</f>
        <v>131264.69</v>
      </c>
    </row>
    <row r="18" spans="1:10" ht="12.75">
      <c r="A18" s="4" t="s">
        <v>78</v>
      </c>
      <c r="B18" s="5" t="s">
        <v>121</v>
      </c>
      <c r="C18" s="6">
        <v>45260.799999999996</v>
      </c>
      <c r="D18" s="6">
        <v>21747.440000000002</v>
      </c>
      <c r="E18" s="6">
        <v>6500</v>
      </c>
      <c r="F18" s="6">
        <v>18571.59</v>
      </c>
      <c r="G18" s="6">
        <f>253+8305.05</f>
        <v>8558.05</v>
      </c>
      <c r="H18" s="6">
        <v>7636.76</v>
      </c>
      <c r="I18" s="6">
        <v>0</v>
      </c>
      <c r="J18" s="6">
        <f>SUM(C18:I18)</f>
        <v>108274.63999999998</v>
      </c>
    </row>
    <row r="19" spans="1:10" ht="12.75">
      <c r="A19" s="4" t="s">
        <v>87</v>
      </c>
      <c r="B19" s="5" t="s">
        <v>119</v>
      </c>
      <c r="C19" s="6">
        <v>45260.799999999996</v>
      </c>
      <c r="D19" s="6">
        <v>12992.98</v>
      </c>
      <c r="E19" s="6">
        <v>14930.46</v>
      </c>
      <c r="F19" s="6">
        <v>23800.760000000002</v>
      </c>
      <c r="G19" s="6">
        <v>8686.93</v>
      </c>
      <c r="H19" s="6">
        <v>6775.93</v>
      </c>
      <c r="I19" s="6">
        <v>0</v>
      </c>
      <c r="J19" s="6">
        <f>SUM(C19:I19)</f>
        <v>112447.85999999999</v>
      </c>
    </row>
    <row r="20" spans="1:10" ht="12.75">
      <c r="A20" s="4" t="s">
        <v>29</v>
      </c>
      <c r="B20" s="5" t="s">
        <v>121</v>
      </c>
      <c r="C20" s="6">
        <v>45260.799999999996</v>
      </c>
      <c r="D20" s="6">
        <v>19292.630000000005</v>
      </c>
      <c r="E20" s="6">
        <v>16999.97</v>
      </c>
      <c r="F20" s="6">
        <v>48438.18</v>
      </c>
      <c r="G20" s="6">
        <v>1930.5100000000002</v>
      </c>
      <c r="H20" s="6">
        <v>7369.85</v>
      </c>
      <c r="I20" s="6">
        <v>0</v>
      </c>
      <c r="J20" s="6">
        <f>SUM(C20:I20)</f>
        <v>139291.94</v>
      </c>
    </row>
    <row r="21" spans="1:10" ht="12.75">
      <c r="A21" s="4" t="s">
        <v>103</v>
      </c>
      <c r="B21" s="5" t="s">
        <v>122</v>
      </c>
      <c r="C21" s="6">
        <v>45260.799999999996</v>
      </c>
      <c r="D21" s="6">
        <v>7348.79</v>
      </c>
      <c r="E21" s="6">
        <v>10999.949999999999</v>
      </c>
      <c r="F21" s="6">
        <v>21859.69</v>
      </c>
      <c r="G21" s="6">
        <v>9113.899999999996</v>
      </c>
      <c r="H21" s="6">
        <v>7026.07</v>
      </c>
      <c r="I21" s="6">
        <v>0</v>
      </c>
      <c r="J21" s="6">
        <f>SUM(C21:I21)</f>
        <v>101609.19999999998</v>
      </c>
    </row>
    <row r="22" spans="1:10" ht="12.75">
      <c r="A22" s="4" t="s">
        <v>110</v>
      </c>
      <c r="B22" s="5" t="s">
        <v>121</v>
      </c>
      <c r="C22" s="6">
        <v>45260.799999999996</v>
      </c>
      <c r="D22" s="6">
        <v>24145.030000000002</v>
      </c>
      <c r="E22" s="6">
        <v>16999.97</v>
      </c>
      <c r="F22" s="6">
        <v>34149.100000000006</v>
      </c>
      <c r="G22" s="6">
        <v>0</v>
      </c>
      <c r="H22" s="6">
        <v>7347.77</v>
      </c>
      <c r="I22" s="6">
        <v>0</v>
      </c>
      <c r="J22" s="6">
        <f>SUM(C22:I22)</f>
        <v>127902.67000000001</v>
      </c>
    </row>
    <row r="23" spans="1:10" ht="12.75">
      <c r="A23" s="4" t="s">
        <v>63</v>
      </c>
      <c r="B23" s="5" t="s">
        <v>121</v>
      </c>
      <c r="C23" s="6">
        <v>45260.799999999996</v>
      </c>
      <c r="D23" s="6">
        <v>8193.64</v>
      </c>
      <c r="E23" s="6">
        <v>9900.02</v>
      </c>
      <c r="F23" s="6">
        <v>19164.39</v>
      </c>
      <c r="G23" s="6">
        <v>21.92</v>
      </c>
      <c r="H23" s="6">
        <v>0</v>
      </c>
      <c r="I23" s="6">
        <v>0</v>
      </c>
      <c r="J23" s="6">
        <f>SUM(C23:I23)</f>
        <v>82540.76999999999</v>
      </c>
    </row>
    <row r="24" spans="1:10" ht="12.75">
      <c r="A24" s="4" t="s">
        <v>100</v>
      </c>
      <c r="B24" s="5" t="s">
        <v>122</v>
      </c>
      <c r="C24" s="6">
        <v>45260.799999999996</v>
      </c>
      <c r="D24" s="6">
        <v>5884.84</v>
      </c>
      <c r="E24" s="6">
        <v>10999.949999999999</v>
      </c>
      <c r="F24" s="6">
        <v>27174.220000000005</v>
      </c>
      <c r="G24" s="6">
        <f>1353.78+5162.45</f>
        <v>6516.23</v>
      </c>
      <c r="H24" s="6">
        <v>4105.4400000000005</v>
      </c>
      <c r="I24" s="6">
        <v>0</v>
      </c>
      <c r="J24" s="6">
        <f>SUM(C24:I24)</f>
        <v>99941.48</v>
      </c>
    </row>
    <row r="25" spans="1:10" ht="12.75">
      <c r="A25" s="4" t="s">
        <v>108</v>
      </c>
      <c r="B25" s="5" t="s">
        <v>119</v>
      </c>
      <c r="C25" s="6">
        <v>45260.799999999996</v>
      </c>
      <c r="D25" s="6">
        <v>7912.24</v>
      </c>
      <c r="E25" s="6">
        <v>7097.62</v>
      </c>
      <c r="F25" s="6">
        <v>18870.800000000003</v>
      </c>
      <c r="G25" s="6">
        <f>7.95+5859.98</f>
        <v>5867.929999999999</v>
      </c>
      <c r="H25" s="6">
        <v>4886.84</v>
      </c>
      <c r="I25" s="6">
        <v>0</v>
      </c>
      <c r="J25" s="6">
        <f>SUM(C25:I25)</f>
        <v>89896.22999999998</v>
      </c>
    </row>
    <row r="26" spans="1:10" ht="12.75">
      <c r="A26" s="4" t="s">
        <v>88</v>
      </c>
      <c r="B26" s="5" t="s">
        <v>119</v>
      </c>
      <c r="C26" s="6">
        <v>45260.799999999996</v>
      </c>
      <c r="D26" s="6">
        <v>9412</v>
      </c>
      <c r="E26" s="6">
        <v>12500.02</v>
      </c>
      <c r="F26" s="6">
        <v>17565.91</v>
      </c>
      <c r="G26" s="6">
        <v>2185.75</v>
      </c>
      <c r="H26" s="6">
        <v>7205.96</v>
      </c>
      <c r="I26" s="6">
        <v>0</v>
      </c>
      <c r="J26" s="6">
        <f>SUM(C26:I26)</f>
        <v>94130.44</v>
      </c>
    </row>
    <row r="27" spans="1:10" ht="12.75">
      <c r="A27" s="4" t="s">
        <v>30</v>
      </c>
      <c r="B27" s="5" t="s">
        <v>121</v>
      </c>
      <c r="C27" s="6">
        <v>45260.799999999996</v>
      </c>
      <c r="D27" s="6">
        <v>20517.120000000003</v>
      </c>
      <c r="E27" s="6">
        <v>16000.01</v>
      </c>
      <c r="F27" s="6">
        <v>45386.04</v>
      </c>
      <c r="G27" s="6">
        <v>20564.14</v>
      </c>
      <c r="H27" s="6">
        <v>7578.39</v>
      </c>
      <c r="I27" s="6">
        <v>0</v>
      </c>
      <c r="J27" s="6">
        <f>SUM(C27:I27)</f>
        <v>155306.5</v>
      </c>
    </row>
    <row r="28" spans="1:10" ht="12.75">
      <c r="A28" s="4" t="s">
        <v>68</v>
      </c>
      <c r="B28" s="5" t="s">
        <v>121</v>
      </c>
      <c r="C28" s="6">
        <v>45260.799999999996</v>
      </c>
      <c r="D28" s="6">
        <v>20626.190000000002</v>
      </c>
      <c r="E28" s="6">
        <v>16999.97</v>
      </c>
      <c r="F28" s="6">
        <v>42625.490000000005</v>
      </c>
      <c r="G28" s="6">
        <v>5137.840000000001</v>
      </c>
      <c r="H28" s="6">
        <v>5701.92</v>
      </c>
      <c r="I28" s="6">
        <v>0</v>
      </c>
      <c r="J28" s="6">
        <f>SUM(C28:I28)</f>
        <v>136352.21</v>
      </c>
    </row>
    <row r="29" spans="1:10" ht="12.75">
      <c r="A29" s="4" t="s">
        <v>95</v>
      </c>
      <c r="B29" s="5" t="s">
        <v>122</v>
      </c>
      <c r="C29" s="6">
        <v>45260.799999999996</v>
      </c>
      <c r="D29" s="6">
        <v>4543.76</v>
      </c>
      <c r="E29" s="6">
        <v>10999.949999999999</v>
      </c>
      <c r="F29" s="6">
        <v>17565.91</v>
      </c>
      <c r="G29" s="6">
        <v>960</v>
      </c>
      <c r="H29" s="6">
        <v>6259.87</v>
      </c>
      <c r="I29" s="6">
        <v>0</v>
      </c>
      <c r="J29" s="6">
        <f>SUM(C29:I29)</f>
        <v>85590.29</v>
      </c>
    </row>
    <row r="30" spans="1:10" ht="12.75">
      <c r="A30" s="4" t="s">
        <v>55</v>
      </c>
      <c r="B30" s="5" t="s">
        <v>121</v>
      </c>
      <c r="C30" s="6">
        <v>45260.799999999996</v>
      </c>
      <c r="D30" s="6">
        <v>1428.1799999999998</v>
      </c>
      <c r="E30" s="6">
        <v>3024.9700000000003</v>
      </c>
      <c r="F30" s="6">
        <v>8946.39</v>
      </c>
      <c r="G30" s="6">
        <v>3000</v>
      </c>
      <c r="H30" s="6">
        <v>5816.14</v>
      </c>
      <c r="I30" s="6">
        <v>0</v>
      </c>
      <c r="J30" s="6">
        <f>SUM(C30:I30)</f>
        <v>67476.48</v>
      </c>
    </row>
    <row r="31" spans="1:10" ht="12.75">
      <c r="A31" s="4" t="s">
        <v>101</v>
      </c>
      <c r="B31" s="5" t="s">
        <v>122</v>
      </c>
      <c r="C31" s="6">
        <v>45260.799999999996</v>
      </c>
      <c r="D31" s="6">
        <v>3185.0299999999997</v>
      </c>
      <c r="E31" s="6">
        <v>7892</v>
      </c>
      <c r="F31" s="6">
        <v>18538.87</v>
      </c>
      <c r="G31" s="6">
        <v>11959.279999999999</v>
      </c>
      <c r="H31" s="6">
        <v>6318.43</v>
      </c>
      <c r="I31" s="6">
        <v>0</v>
      </c>
      <c r="J31" s="6">
        <f>SUM(C31:I31)</f>
        <v>93154.41</v>
      </c>
    </row>
    <row r="32" spans="1:10" ht="12.75">
      <c r="A32" s="4" t="s">
        <v>64</v>
      </c>
      <c r="B32" s="5" t="s">
        <v>121</v>
      </c>
      <c r="C32" s="6">
        <v>45260.799999999996</v>
      </c>
      <c r="D32" s="6">
        <v>16769.35</v>
      </c>
      <c r="E32" s="6">
        <v>16999.97</v>
      </c>
      <c r="F32" s="6">
        <v>42625.490000000005</v>
      </c>
      <c r="G32" s="6">
        <v>18010.95</v>
      </c>
      <c r="H32" s="6">
        <v>5849.64</v>
      </c>
      <c r="I32" s="6">
        <v>0</v>
      </c>
      <c r="J32" s="6">
        <f>SUM(C32:I32)</f>
        <v>145516.2</v>
      </c>
    </row>
    <row r="33" spans="1:10" ht="12.75">
      <c r="A33" s="4" t="s">
        <v>79</v>
      </c>
      <c r="B33" s="5" t="s">
        <v>122</v>
      </c>
      <c r="C33" s="6">
        <v>45260.799999999996</v>
      </c>
      <c r="D33" s="6">
        <v>4543.76</v>
      </c>
      <c r="E33" s="6">
        <v>10999.949999999999</v>
      </c>
      <c r="F33" s="6">
        <v>17565.91</v>
      </c>
      <c r="G33" s="6">
        <v>1435.4700000000003</v>
      </c>
      <c r="H33" s="6">
        <v>6286.47</v>
      </c>
      <c r="I33" s="6">
        <v>0</v>
      </c>
      <c r="J33" s="6">
        <f>SUM(C33:I33)</f>
        <v>86092.36</v>
      </c>
    </row>
    <row r="34" spans="1:10" ht="12.75">
      <c r="A34" s="4" t="s">
        <v>96</v>
      </c>
      <c r="B34" s="5" t="s">
        <v>119</v>
      </c>
      <c r="C34" s="6">
        <v>45260.799999999996</v>
      </c>
      <c r="D34" s="6">
        <v>6929.650000000001</v>
      </c>
      <c r="E34" s="6">
        <v>6875.05</v>
      </c>
      <c r="F34" s="6">
        <v>8946.39</v>
      </c>
      <c r="G34" s="6">
        <v>358.41</v>
      </c>
      <c r="H34" s="6">
        <v>0</v>
      </c>
      <c r="I34" s="6">
        <v>134.68</v>
      </c>
      <c r="J34" s="6">
        <f>SUM(C34:I34)</f>
        <v>68504.98</v>
      </c>
    </row>
    <row r="35" spans="1:10" ht="12.75">
      <c r="A35" s="4" t="s">
        <v>4</v>
      </c>
      <c r="B35" s="5" t="s">
        <v>121</v>
      </c>
      <c r="C35" s="6">
        <v>45260.799999999996</v>
      </c>
      <c r="D35" s="6">
        <v>28386.02</v>
      </c>
      <c r="E35" s="6">
        <v>18000.059999999998</v>
      </c>
      <c r="F35" s="6">
        <v>10688</v>
      </c>
      <c r="G35" s="6">
        <v>1518.22</v>
      </c>
      <c r="H35" s="6">
        <v>9882.66</v>
      </c>
      <c r="I35" s="6">
        <v>0</v>
      </c>
      <c r="J35" s="6">
        <f>SUM(C35:I35)</f>
        <v>113735.76</v>
      </c>
    </row>
    <row r="36" spans="1:10" ht="12.75">
      <c r="A36" s="4" t="s">
        <v>31</v>
      </c>
      <c r="B36" s="5" t="s">
        <v>121</v>
      </c>
      <c r="C36" s="6">
        <v>45260.799999999996</v>
      </c>
      <c r="D36" s="6">
        <v>19755.43</v>
      </c>
      <c r="E36" s="6">
        <v>10662.710000000001</v>
      </c>
      <c r="F36" s="6">
        <v>37407.350000000006</v>
      </c>
      <c r="G36" s="6">
        <v>4707.69</v>
      </c>
      <c r="H36" s="6">
        <v>7672.67</v>
      </c>
      <c r="I36" s="6">
        <v>0</v>
      </c>
      <c r="J36" s="6">
        <f>SUM(C36:I36)</f>
        <v>125466.65000000001</v>
      </c>
    </row>
    <row r="37" spans="1:10" ht="12.75">
      <c r="A37" s="4" t="s">
        <v>32</v>
      </c>
      <c r="B37" s="5" t="s">
        <v>121</v>
      </c>
      <c r="C37" s="6">
        <v>45260.799999999996</v>
      </c>
      <c r="D37" s="6">
        <v>15062.380000000001</v>
      </c>
      <c r="E37" s="6">
        <v>16999.97</v>
      </c>
      <c r="F37" s="6">
        <v>47213.84</v>
      </c>
      <c r="G37" s="6">
        <v>42.38</v>
      </c>
      <c r="H37" s="6">
        <v>7471.92</v>
      </c>
      <c r="I37" s="6">
        <v>0</v>
      </c>
      <c r="J37" s="6">
        <f>SUM(C37:I37)</f>
        <v>132051.29</v>
      </c>
    </row>
    <row r="38" spans="1:10" ht="12.75">
      <c r="A38" s="4" t="s">
        <v>59</v>
      </c>
      <c r="B38" s="5" t="s">
        <v>122</v>
      </c>
      <c r="C38" s="6">
        <v>45260.799999999996</v>
      </c>
      <c r="D38" s="6">
        <v>18390.579999999998</v>
      </c>
      <c r="E38" s="6">
        <v>10999.949999999999</v>
      </c>
      <c r="F38" s="6">
        <v>40298.01</v>
      </c>
      <c r="G38" s="6">
        <f>7200+2040.91</f>
        <v>9240.91</v>
      </c>
      <c r="H38" s="6">
        <v>7394</v>
      </c>
      <c r="I38" s="6">
        <f>3530.35-480</f>
        <v>3050.35</v>
      </c>
      <c r="J38" s="6">
        <f>SUM(C38:I38)</f>
        <v>134634.6</v>
      </c>
    </row>
    <row r="39" spans="1:10" ht="12.75">
      <c r="A39" s="4" t="s">
        <v>106</v>
      </c>
      <c r="B39" s="5" t="s">
        <v>119</v>
      </c>
      <c r="C39" s="6">
        <v>45260.799999999996</v>
      </c>
      <c r="D39" s="6">
        <v>6248.75</v>
      </c>
      <c r="E39" s="6">
        <v>12500.02</v>
      </c>
      <c r="F39" s="6">
        <v>21859.68</v>
      </c>
      <c r="G39" s="6">
        <v>1108.32</v>
      </c>
      <c r="H39" s="6">
        <v>6466.23</v>
      </c>
      <c r="I39" s="6">
        <v>0</v>
      </c>
      <c r="J39" s="6">
        <f>SUM(C39:I39)</f>
        <v>93443.8</v>
      </c>
    </row>
    <row r="40" spans="1:10" ht="12.75">
      <c r="A40" s="4" t="s">
        <v>89</v>
      </c>
      <c r="B40" s="5" t="s">
        <v>122</v>
      </c>
      <c r="C40" s="6">
        <v>45260.799999999996</v>
      </c>
      <c r="D40" s="6">
        <v>8296.86</v>
      </c>
      <c r="E40" s="6">
        <v>10999.949999999999</v>
      </c>
      <c r="F40" s="6">
        <v>26545.53</v>
      </c>
      <c r="G40" s="6">
        <f>1341.3-8.91</f>
        <v>1332.3899999999999</v>
      </c>
      <c r="H40" s="6">
        <v>5742.26</v>
      </c>
      <c r="I40" s="6"/>
      <c r="J40" s="6">
        <f>SUM(C40:I40)</f>
        <v>98177.78999999998</v>
      </c>
    </row>
    <row r="41" spans="1:10" ht="12.75">
      <c r="A41" s="4" t="s">
        <v>17</v>
      </c>
      <c r="B41" s="5" t="s">
        <v>122</v>
      </c>
      <c r="C41" s="6">
        <v>45260.799999999996</v>
      </c>
      <c r="D41" s="6">
        <v>10833.939999999999</v>
      </c>
      <c r="E41" s="6">
        <v>11500.060000000001</v>
      </c>
      <c r="F41" s="6">
        <v>470</v>
      </c>
      <c r="G41" s="6">
        <v>0</v>
      </c>
      <c r="H41" s="6">
        <v>8631.99</v>
      </c>
      <c r="I41" s="6">
        <v>0</v>
      </c>
      <c r="J41" s="6">
        <f>SUM(C41:I41)</f>
        <v>76696.79</v>
      </c>
    </row>
    <row r="42" spans="1:10" ht="12.75">
      <c r="A42" s="4" t="s">
        <v>33</v>
      </c>
      <c r="B42" s="5" t="s">
        <v>119</v>
      </c>
      <c r="C42" s="6">
        <v>45260.799999999996</v>
      </c>
      <c r="D42" s="6">
        <v>3265.21</v>
      </c>
      <c r="E42" s="6">
        <v>6875.05</v>
      </c>
      <c r="F42" s="6">
        <v>11147.939999999999</v>
      </c>
      <c r="G42" s="6">
        <v>3745.4500000000003</v>
      </c>
      <c r="H42" s="6">
        <v>0</v>
      </c>
      <c r="I42" s="6">
        <v>0</v>
      </c>
      <c r="J42" s="6">
        <f>SUM(C42:I42)</f>
        <v>70294.45</v>
      </c>
    </row>
    <row r="43" spans="1:10" ht="12.75">
      <c r="A43" s="4" t="s">
        <v>7</v>
      </c>
      <c r="B43" s="5" t="s">
        <v>122</v>
      </c>
      <c r="C43" s="6">
        <v>45260.799999999996</v>
      </c>
      <c r="D43" s="6">
        <v>12617.28</v>
      </c>
      <c r="E43" s="6">
        <v>8216.03</v>
      </c>
      <c r="F43" s="6">
        <v>470</v>
      </c>
      <c r="G43" s="6">
        <v>220.61</v>
      </c>
      <c r="H43" s="6">
        <v>7981.96</v>
      </c>
      <c r="I43" s="6">
        <v>0</v>
      </c>
      <c r="J43" s="6">
        <f>SUM(C43:I43)</f>
        <v>74766.68000000001</v>
      </c>
    </row>
    <row r="44" spans="1:12" ht="12.75">
      <c r="A44" s="4" t="s">
        <v>118</v>
      </c>
      <c r="B44" s="5" t="s">
        <v>119</v>
      </c>
      <c r="C44" s="6">
        <v>45260.8</v>
      </c>
      <c r="D44" s="6">
        <v>14801.67</v>
      </c>
      <c r="E44" s="6">
        <v>12500.02</v>
      </c>
      <c r="F44" s="6">
        <v>553.98</v>
      </c>
      <c r="G44" s="6">
        <v>8400</v>
      </c>
      <c r="H44" s="6">
        <v>7250.81</v>
      </c>
      <c r="I44" s="6">
        <v>0</v>
      </c>
      <c r="J44" s="6">
        <f>SUM(C44:I44)</f>
        <v>88767.28</v>
      </c>
      <c r="L44" s="7"/>
    </row>
    <row r="45" spans="1:10" ht="12.75">
      <c r="A45" s="4" t="s">
        <v>86</v>
      </c>
      <c r="B45" s="5" t="s">
        <v>122</v>
      </c>
      <c r="C45" s="6">
        <v>45260.799999999996</v>
      </c>
      <c r="D45" s="6">
        <v>4543.76</v>
      </c>
      <c r="E45" s="6">
        <v>10999.949999999999</v>
      </c>
      <c r="F45" s="6">
        <v>17565.91</v>
      </c>
      <c r="G45" s="6">
        <v>357.4500000000001</v>
      </c>
      <c r="H45" s="6">
        <v>6371.9</v>
      </c>
      <c r="I45" s="6">
        <v>0</v>
      </c>
      <c r="J45" s="6">
        <f>SUM(C45:I45)</f>
        <v>85099.76999999999</v>
      </c>
    </row>
    <row r="46" spans="1:10" ht="12.75">
      <c r="A46" s="4" t="s">
        <v>22</v>
      </c>
      <c r="B46" s="5" t="s">
        <v>121</v>
      </c>
      <c r="C46" s="6">
        <v>45260.799999999996</v>
      </c>
      <c r="D46" s="6">
        <v>14765.54</v>
      </c>
      <c r="E46" s="6">
        <v>16999.97</v>
      </c>
      <c r="F46" s="6">
        <v>49230.79</v>
      </c>
      <c r="G46" s="6">
        <v>19.55</v>
      </c>
      <c r="H46" s="6">
        <v>8036.55</v>
      </c>
      <c r="I46" s="6">
        <v>0</v>
      </c>
      <c r="J46" s="6">
        <f>SUM(C46:I46)</f>
        <v>134313.2</v>
      </c>
    </row>
    <row r="47" spans="1:10" ht="12.75">
      <c r="A47" s="4" t="s">
        <v>99</v>
      </c>
      <c r="B47" s="5" t="s">
        <v>122</v>
      </c>
      <c r="C47" s="6">
        <v>45260.799999999996</v>
      </c>
      <c r="D47" s="6">
        <v>3079.1800000000003</v>
      </c>
      <c r="E47" s="6">
        <v>8786.960000000001</v>
      </c>
      <c r="F47" s="6">
        <v>26545.53</v>
      </c>
      <c r="G47" s="6">
        <v>5297.999999999998</v>
      </c>
      <c r="H47" s="6">
        <v>5581.61</v>
      </c>
      <c r="I47" s="6">
        <v>0</v>
      </c>
      <c r="J47" s="6">
        <f>SUM(C47:I47)</f>
        <v>94552.08</v>
      </c>
    </row>
    <row r="48" spans="1:10" ht="12.75">
      <c r="A48" s="4" t="s">
        <v>18</v>
      </c>
      <c r="B48" s="5" t="s">
        <v>121</v>
      </c>
      <c r="C48" s="6">
        <v>18858.67</v>
      </c>
      <c r="D48" s="6">
        <v>8177</v>
      </c>
      <c r="E48" s="6">
        <v>6666.67</v>
      </c>
      <c r="F48" s="6">
        <v>17791.100000000002</v>
      </c>
      <c r="G48" s="6">
        <v>0</v>
      </c>
      <c r="H48" s="6">
        <v>0</v>
      </c>
      <c r="I48" s="6">
        <v>0</v>
      </c>
      <c r="J48" s="6">
        <f>SUM(C48:I48)</f>
        <v>51493.44</v>
      </c>
    </row>
    <row r="49" spans="1:10" ht="12.75">
      <c r="A49" s="4" t="s">
        <v>19</v>
      </c>
      <c r="B49" s="5" t="s">
        <v>123</v>
      </c>
      <c r="C49" s="6">
        <v>45260.799999999996</v>
      </c>
      <c r="D49" s="6">
        <v>6045.93</v>
      </c>
      <c r="E49" s="6">
        <v>12500.02</v>
      </c>
      <c r="F49" s="6">
        <v>30989.97</v>
      </c>
      <c r="G49" s="6">
        <v>0</v>
      </c>
      <c r="H49" s="6">
        <v>7358.82</v>
      </c>
      <c r="I49" s="6">
        <v>562.1</v>
      </c>
      <c r="J49" s="6">
        <f>SUM(C49:I49)</f>
        <v>102717.64000000001</v>
      </c>
    </row>
    <row r="50" spans="1:10" ht="12.75">
      <c r="A50" s="4" t="s">
        <v>44</v>
      </c>
      <c r="B50" s="5" t="s">
        <v>121</v>
      </c>
      <c r="C50" s="6">
        <v>45260.799999999996</v>
      </c>
      <c r="D50" s="6">
        <v>19048.71</v>
      </c>
      <c r="E50" s="6">
        <v>11105.04</v>
      </c>
      <c r="F50" s="6">
        <v>27130.99</v>
      </c>
      <c r="G50" s="6">
        <v>0</v>
      </c>
      <c r="H50" s="6">
        <v>7252.63</v>
      </c>
      <c r="I50" s="6">
        <v>5</v>
      </c>
      <c r="J50" s="6">
        <f>SUM(C50:I50)</f>
        <v>109803.17</v>
      </c>
    </row>
    <row r="51" spans="1:10" ht="12.75">
      <c r="A51" s="4" t="s">
        <v>67</v>
      </c>
      <c r="B51" s="5" t="s">
        <v>121</v>
      </c>
      <c r="C51" s="6">
        <v>45260.799999999996</v>
      </c>
      <c r="D51" s="6">
        <v>20626.190000000002</v>
      </c>
      <c r="E51" s="6">
        <v>16999.97</v>
      </c>
      <c r="F51" s="6">
        <v>42625.490000000005</v>
      </c>
      <c r="G51" s="6">
        <v>0</v>
      </c>
      <c r="H51" s="6">
        <v>7120.22</v>
      </c>
      <c r="I51" s="6">
        <v>0</v>
      </c>
      <c r="J51" s="6">
        <f>SUM(C51:I51)</f>
        <v>132632.66999999998</v>
      </c>
    </row>
    <row r="52" spans="1:10" ht="12.75">
      <c r="A52" s="4" t="s">
        <v>97</v>
      </c>
      <c r="B52" s="5" t="s">
        <v>122</v>
      </c>
      <c r="C52" s="6">
        <v>45260.799999999996</v>
      </c>
      <c r="D52" s="6">
        <v>3472.69</v>
      </c>
      <c r="E52" s="6">
        <v>10999.949999999999</v>
      </c>
      <c r="F52" s="6">
        <v>26545.53</v>
      </c>
      <c r="G52" s="6">
        <f>9600+1737.53</f>
        <v>11337.53</v>
      </c>
      <c r="H52" s="6">
        <v>6715.68</v>
      </c>
      <c r="I52" s="6">
        <v>0</v>
      </c>
      <c r="J52" s="6">
        <f>SUM(C52:I52)</f>
        <v>104332.18</v>
      </c>
    </row>
    <row r="53" spans="1:10" ht="12.75">
      <c r="A53" s="4" t="s">
        <v>94</v>
      </c>
      <c r="B53" s="5" t="s">
        <v>122</v>
      </c>
      <c r="C53" s="6">
        <v>45260.799999999996</v>
      </c>
      <c r="D53" s="6">
        <v>3472.69</v>
      </c>
      <c r="E53" s="6">
        <v>10999.949999999999</v>
      </c>
      <c r="F53" s="6">
        <v>26545.53</v>
      </c>
      <c r="G53" s="6">
        <v>3136.72</v>
      </c>
      <c r="H53" s="6">
        <v>6131.07</v>
      </c>
      <c r="I53" s="6">
        <v>0</v>
      </c>
      <c r="J53" s="6">
        <f>SUM(C53:I53)</f>
        <v>95546.76000000001</v>
      </c>
    </row>
    <row r="54" spans="1:10" ht="12.75">
      <c r="A54" s="4" t="s">
        <v>13</v>
      </c>
      <c r="B54" s="5" t="s">
        <v>121</v>
      </c>
      <c r="C54" s="6">
        <v>45260.799999999996</v>
      </c>
      <c r="D54" s="6">
        <v>8079.4</v>
      </c>
      <c r="E54" s="6">
        <v>13976.939999999999</v>
      </c>
      <c r="F54" s="6">
        <v>35572.62</v>
      </c>
      <c r="G54" s="6">
        <f>404.86+2076.49</f>
        <v>2481.35</v>
      </c>
      <c r="H54" s="6">
        <v>7171.14</v>
      </c>
      <c r="I54" s="6">
        <v>0</v>
      </c>
      <c r="J54" s="6">
        <f>SUM(C54:I54)</f>
        <v>112542.25000000001</v>
      </c>
    </row>
    <row r="55" spans="1:10" ht="12.75">
      <c r="A55" s="4" t="s">
        <v>72</v>
      </c>
      <c r="B55" s="5" t="s">
        <v>121</v>
      </c>
      <c r="C55" s="6">
        <v>45260.799999999996</v>
      </c>
      <c r="D55" s="6">
        <v>5466.09</v>
      </c>
      <c r="E55" s="6">
        <v>9952.66</v>
      </c>
      <c r="F55" s="6">
        <v>22485.34</v>
      </c>
      <c r="G55" s="6">
        <v>212.59000000000015</v>
      </c>
      <c r="H55" s="6">
        <v>6462.25</v>
      </c>
      <c r="I55" s="6">
        <v>0</v>
      </c>
      <c r="J55" s="6">
        <f>SUM(C55:I55)</f>
        <v>89839.73</v>
      </c>
    </row>
    <row r="56" spans="1:10" ht="12.75">
      <c r="A56" s="4" t="s">
        <v>92</v>
      </c>
      <c r="B56" s="5" t="s">
        <v>122</v>
      </c>
      <c r="C56" s="6">
        <v>45260.799999999996</v>
      </c>
      <c r="D56" s="6">
        <v>3472.69</v>
      </c>
      <c r="E56" s="6">
        <v>10999.949999999997</v>
      </c>
      <c r="F56" s="8">
        <v>26545.529999999995</v>
      </c>
      <c r="G56" s="6">
        <v>971.13</v>
      </c>
      <c r="H56" s="6">
        <v>6388.94</v>
      </c>
      <c r="I56" s="6">
        <v>0</v>
      </c>
      <c r="J56" s="6">
        <f>SUM(C56:I56)</f>
        <v>93639.04</v>
      </c>
    </row>
    <row r="57" spans="1:10" ht="12.75">
      <c r="A57" s="4" t="s">
        <v>69</v>
      </c>
      <c r="B57" s="5" t="s">
        <v>121</v>
      </c>
      <c r="C57" s="6">
        <v>45260.799999999996</v>
      </c>
      <c r="D57" s="6">
        <v>16734.12</v>
      </c>
      <c r="E57" s="6">
        <v>18000.059999999998</v>
      </c>
      <c r="F57" s="6">
        <v>42625.490000000005</v>
      </c>
      <c r="G57" s="6">
        <v>2820.980000000001</v>
      </c>
      <c r="H57" s="6">
        <v>6250.37</v>
      </c>
      <c r="I57" s="6">
        <v>0</v>
      </c>
      <c r="J57" s="6">
        <f>SUM(C57:I57)</f>
        <v>131691.82</v>
      </c>
    </row>
    <row r="58" spans="1:10" ht="12.75">
      <c r="A58" s="4" t="s">
        <v>60</v>
      </c>
      <c r="B58" s="5" t="s">
        <v>121</v>
      </c>
      <c r="C58" s="6">
        <v>45260.799999999996</v>
      </c>
      <c r="D58" s="6">
        <v>22723.149999999998</v>
      </c>
      <c r="E58" s="6">
        <v>10208.600000000002</v>
      </c>
      <c r="F58" s="6">
        <v>28677.280000000002</v>
      </c>
      <c r="G58" s="6">
        <f>1239+18133.73</f>
        <v>19372.73</v>
      </c>
      <c r="H58" s="6">
        <v>6744.5</v>
      </c>
      <c r="I58" s="6">
        <v>506.20000000000005</v>
      </c>
      <c r="J58" s="6">
        <f>SUM(C58:I58)</f>
        <v>133493.26</v>
      </c>
    </row>
    <row r="59" spans="1:10" ht="12.75">
      <c r="A59" s="4" t="s">
        <v>102</v>
      </c>
      <c r="B59" s="5" t="s">
        <v>119</v>
      </c>
      <c r="C59" s="6">
        <v>45260.799999999996</v>
      </c>
      <c r="D59" s="6">
        <v>12368.85</v>
      </c>
      <c r="E59" s="6">
        <v>12500.02</v>
      </c>
      <c r="F59" s="6">
        <v>21859.69</v>
      </c>
      <c r="G59" s="6">
        <v>1239.48</v>
      </c>
      <c r="H59" s="6">
        <v>7514.53</v>
      </c>
      <c r="I59" s="6">
        <v>0</v>
      </c>
      <c r="J59" s="6">
        <f>SUM(C59:I59)</f>
        <v>100743.37</v>
      </c>
    </row>
    <row r="60" spans="1:10" ht="12.75">
      <c r="A60" s="4" t="s">
        <v>98</v>
      </c>
      <c r="B60" s="5" t="s">
        <v>122</v>
      </c>
      <c r="C60" s="6">
        <v>45260.799999999996</v>
      </c>
      <c r="D60" s="6">
        <v>1679.05</v>
      </c>
      <c r="E60" s="6">
        <v>7615.389999999999</v>
      </c>
      <c r="F60" s="6">
        <v>27266.43</v>
      </c>
      <c r="G60" s="6">
        <v>858.7600000000002</v>
      </c>
      <c r="H60" s="6">
        <v>5961.27</v>
      </c>
      <c r="I60" s="6">
        <v>0</v>
      </c>
      <c r="J60" s="6">
        <f>SUM(C60:I60)</f>
        <v>88641.7</v>
      </c>
    </row>
    <row r="61" spans="1:10" ht="12.75">
      <c r="A61" s="4" t="s">
        <v>47</v>
      </c>
      <c r="B61" s="5" t="s">
        <v>121</v>
      </c>
      <c r="C61" s="6">
        <v>45260.799999999996</v>
      </c>
      <c r="D61" s="6">
        <v>13206.919999999998</v>
      </c>
      <c r="E61" s="6">
        <v>26153.799999999996</v>
      </c>
      <c r="F61" s="6">
        <v>38489.79</v>
      </c>
      <c r="G61" s="6">
        <v>0</v>
      </c>
      <c r="H61" s="6">
        <v>7205.26</v>
      </c>
      <c r="I61" s="6">
        <v>266.23</v>
      </c>
      <c r="J61" s="6">
        <f>SUM(C61:I61)</f>
        <v>130582.79999999999</v>
      </c>
    </row>
    <row r="62" spans="1:10" ht="12.75">
      <c r="A62" s="4" t="s">
        <v>83</v>
      </c>
      <c r="B62" s="5" t="s">
        <v>119</v>
      </c>
      <c r="C62" s="6">
        <v>45260.799999999996</v>
      </c>
      <c r="D62" s="6">
        <v>10690.34</v>
      </c>
      <c r="E62" s="6">
        <v>23705.66000000001</v>
      </c>
      <c r="F62" s="6">
        <v>21101.55</v>
      </c>
      <c r="G62" s="6">
        <v>1673.5299999999997</v>
      </c>
      <c r="H62" s="6">
        <v>5560.38</v>
      </c>
      <c r="I62" s="6">
        <v>0</v>
      </c>
      <c r="J62" s="6">
        <f>SUM(C62:I62)</f>
        <v>107992.26000000002</v>
      </c>
    </row>
    <row r="63" spans="1:10" ht="12.75">
      <c r="A63" s="4" t="s">
        <v>54</v>
      </c>
      <c r="B63" s="5" t="s">
        <v>119</v>
      </c>
      <c r="C63" s="6">
        <v>45260.799999999996</v>
      </c>
      <c r="D63" s="6">
        <v>8726.38</v>
      </c>
      <c r="E63" s="6">
        <v>12500.02</v>
      </c>
      <c r="F63" s="6">
        <v>26545.53</v>
      </c>
      <c r="G63" s="6">
        <f>975+2204</f>
        <v>3179</v>
      </c>
      <c r="H63" s="6">
        <v>8081.73</v>
      </c>
      <c r="I63" s="6">
        <v>0</v>
      </c>
      <c r="J63" s="6">
        <f>SUM(C63:I63)</f>
        <v>104293.45999999999</v>
      </c>
    </row>
    <row r="64" spans="1:10" ht="12.75">
      <c r="A64" s="4" t="s">
        <v>73</v>
      </c>
      <c r="B64" s="5" t="s">
        <v>122</v>
      </c>
      <c r="C64" s="6">
        <v>45260.799999999996</v>
      </c>
      <c r="D64" s="6">
        <v>7794.69</v>
      </c>
      <c r="E64" s="6">
        <v>10999.949999999999</v>
      </c>
      <c r="F64" s="6">
        <v>30602.18</v>
      </c>
      <c r="G64" s="6">
        <v>3029.8400000000006</v>
      </c>
      <c r="H64" s="6">
        <v>6141.01</v>
      </c>
      <c r="I64" s="6">
        <v>0</v>
      </c>
      <c r="J64" s="6">
        <f>SUM(C64:I64)</f>
        <v>103828.46999999999</v>
      </c>
    </row>
    <row r="65" spans="1:10" ht="12.75">
      <c r="A65" s="4" t="s">
        <v>105</v>
      </c>
      <c r="B65" s="5" t="s">
        <v>122</v>
      </c>
      <c r="C65" s="6">
        <v>45260.799999999996</v>
      </c>
      <c r="D65" s="6">
        <v>8296.86</v>
      </c>
      <c r="E65" s="6">
        <v>10999.949999999999</v>
      </c>
      <c r="F65" s="6">
        <v>30233.629999999997</v>
      </c>
      <c r="G65" s="6">
        <v>0</v>
      </c>
      <c r="H65" s="6">
        <v>6323.25</v>
      </c>
      <c r="I65" s="6">
        <v>0</v>
      </c>
      <c r="J65" s="6">
        <f>SUM(C65:I65)</f>
        <v>101114.48999999999</v>
      </c>
    </row>
    <row r="66" spans="1:10" ht="12.75">
      <c r="A66" s="4" t="s">
        <v>2</v>
      </c>
      <c r="B66" s="5" t="s">
        <v>121</v>
      </c>
      <c r="C66" s="6">
        <v>45260.799999999996</v>
      </c>
      <c r="D66" s="6">
        <v>23232.04</v>
      </c>
      <c r="E66" s="6">
        <v>18000.059999999998</v>
      </c>
      <c r="F66" s="6">
        <v>10688</v>
      </c>
      <c r="G66" s="6">
        <v>0</v>
      </c>
      <c r="H66" s="6">
        <v>9823.43</v>
      </c>
      <c r="I66" s="6">
        <v>91.32000000000001</v>
      </c>
      <c r="J66" s="6">
        <f>SUM(C66:I66)</f>
        <v>107095.65</v>
      </c>
    </row>
    <row r="67" spans="1:10" ht="12.75">
      <c r="A67" s="4" t="s">
        <v>5</v>
      </c>
      <c r="B67" s="5" t="s">
        <v>122</v>
      </c>
      <c r="C67" s="6">
        <v>45420.409999999996</v>
      </c>
      <c r="D67" s="6">
        <v>4092.97</v>
      </c>
      <c r="E67" s="6">
        <v>7168.68</v>
      </c>
      <c r="F67" s="6">
        <v>470</v>
      </c>
      <c r="G67" s="6">
        <v>2.54</v>
      </c>
      <c r="H67" s="6">
        <v>7950.53</v>
      </c>
      <c r="I67" s="6">
        <f>238-9.69</f>
        <v>228.31</v>
      </c>
      <c r="J67" s="6">
        <f>SUM(C67:I67)</f>
        <v>65333.439999999995</v>
      </c>
    </row>
    <row r="68" spans="1:10" ht="12.75">
      <c r="A68" s="4" t="s">
        <v>26</v>
      </c>
      <c r="B68" s="5" t="s">
        <v>121</v>
      </c>
      <c r="C68" s="6">
        <v>45260.799999999996</v>
      </c>
      <c r="D68" s="6">
        <v>11883.300000000001</v>
      </c>
      <c r="E68" s="6">
        <v>16000.01</v>
      </c>
      <c r="F68" s="6">
        <v>45432.19</v>
      </c>
      <c r="G68" s="6">
        <v>19520.01</v>
      </c>
      <c r="H68" s="6">
        <v>7751.67</v>
      </c>
      <c r="I68" s="6">
        <v>0</v>
      </c>
      <c r="J68" s="6">
        <f>SUM(C68:I68)</f>
        <v>145847.98</v>
      </c>
    </row>
    <row r="69" spans="1:10" ht="12.75">
      <c r="A69" s="4" t="s">
        <v>11</v>
      </c>
      <c r="B69" s="5" t="s">
        <v>122</v>
      </c>
      <c r="C69" s="6">
        <v>45260.799999999996</v>
      </c>
      <c r="D69" s="6">
        <v>193.62</v>
      </c>
      <c r="E69" s="6">
        <f>6270.26-97.08</f>
        <v>6173.18</v>
      </c>
      <c r="F69" s="6">
        <v>470</v>
      </c>
      <c r="G69" s="6">
        <v>0</v>
      </c>
      <c r="H69" s="6">
        <v>3960.75</v>
      </c>
      <c r="I69" s="6">
        <v>0</v>
      </c>
      <c r="J69" s="6">
        <f>SUM(C69:I69)</f>
        <v>56058.35</v>
      </c>
    </row>
    <row r="70" spans="1:10" ht="12.75">
      <c r="A70" s="4" t="s">
        <v>120</v>
      </c>
      <c r="B70" s="5" t="s">
        <v>122</v>
      </c>
      <c r="C70" s="6">
        <v>45260.8</v>
      </c>
      <c r="D70" s="6">
        <v>5884.71</v>
      </c>
      <c r="E70" s="6">
        <v>10999.95</v>
      </c>
      <c r="F70" s="6">
        <v>26245.88</v>
      </c>
      <c r="G70" s="6">
        <v>161.94</v>
      </c>
      <c r="H70" s="6">
        <v>4776.9</v>
      </c>
      <c r="I70" s="6">
        <v>0</v>
      </c>
      <c r="J70" s="6">
        <f>SUM(C70:I70)</f>
        <v>93330.18000000001</v>
      </c>
    </row>
    <row r="71" spans="1:10" ht="12.75">
      <c r="A71" s="4" t="s">
        <v>34</v>
      </c>
      <c r="B71" s="5" t="s">
        <v>121</v>
      </c>
      <c r="C71" s="6">
        <v>45260.799999999996</v>
      </c>
      <c r="D71" s="6">
        <v>19628.7</v>
      </c>
      <c r="E71" s="6">
        <v>18000.059999999998</v>
      </c>
      <c r="F71" s="6">
        <v>46766.380000000005</v>
      </c>
      <c r="G71" s="6">
        <v>14757.32</v>
      </c>
      <c r="H71" s="6">
        <v>6500.61</v>
      </c>
      <c r="I71" s="6">
        <v>0</v>
      </c>
      <c r="J71" s="6">
        <f>SUM(C71:I71)</f>
        <v>150913.87</v>
      </c>
    </row>
    <row r="72" spans="1:10" ht="12.75">
      <c r="A72" s="4" t="s">
        <v>57</v>
      </c>
      <c r="B72" s="5" t="s">
        <v>121</v>
      </c>
      <c r="C72" s="6">
        <v>45260.799999999996</v>
      </c>
      <c r="D72" s="6">
        <f>427.73+5132.76</f>
        <v>5560.49</v>
      </c>
      <c r="E72" s="6">
        <v>6500</v>
      </c>
      <c r="F72" s="6">
        <v>26545.53</v>
      </c>
      <c r="G72" s="6">
        <v>0</v>
      </c>
      <c r="H72" s="6">
        <v>5891.29</v>
      </c>
      <c r="I72" s="6">
        <v>503.2</v>
      </c>
      <c r="J72" s="6">
        <f>SUM(C72:I72)</f>
        <v>90261.30999999998</v>
      </c>
    </row>
    <row r="73" spans="1:10" ht="12.75">
      <c r="A73" s="4" t="s">
        <v>35</v>
      </c>
      <c r="B73" s="5" t="s">
        <v>121</v>
      </c>
      <c r="C73" s="6">
        <v>45260.799999999996</v>
      </c>
      <c r="D73" s="6">
        <v>13880.490000000002</v>
      </c>
      <c r="E73" s="6">
        <v>16999.97</v>
      </c>
      <c r="F73" s="6">
        <v>47232.2</v>
      </c>
      <c r="G73" s="6">
        <v>3518.3999999999996</v>
      </c>
      <c r="H73" s="6">
        <v>6893.06</v>
      </c>
      <c r="I73" s="6">
        <v>0</v>
      </c>
      <c r="J73" s="6">
        <f>SUM(C73:I73)</f>
        <v>133784.91999999998</v>
      </c>
    </row>
    <row r="74" spans="1:10" ht="12.75">
      <c r="A74" s="4" t="s">
        <v>74</v>
      </c>
      <c r="B74" s="5" t="s">
        <v>122</v>
      </c>
      <c r="C74" s="6">
        <v>45260.799999999996</v>
      </c>
      <c r="D74" s="6">
        <v>2920.3999999999996</v>
      </c>
      <c r="E74" s="6">
        <v>9275.119999999999</v>
      </c>
      <c r="F74" s="6">
        <v>28524</v>
      </c>
      <c r="G74" s="6">
        <v>0.16</v>
      </c>
      <c r="H74" s="6">
        <v>5200.2</v>
      </c>
      <c r="I74" s="6">
        <v>0</v>
      </c>
      <c r="J74" s="6">
        <f>SUM(C74:I74)</f>
        <v>91180.68</v>
      </c>
    </row>
    <row r="75" spans="1:10" ht="12.75">
      <c r="A75" s="4" t="s">
        <v>107</v>
      </c>
      <c r="B75" s="5" t="s">
        <v>119</v>
      </c>
      <c r="C75" s="6">
        <v>33945.6</v>
      </c>
      <c r="D75" s="6">
        <v>5821.24</v>
      </c>
      <c r="E75" s="6">
        <v>9375.02</v>
      </c>
      <c r="F75" s="6">
        <v>20026.65</v>
      </c>
      <c r="G75" s="6"/>
      <c r="H75" s="6">
        <v>4973.53</v>
      </c>
      <c r="I75" s="6">
        <v>0</v>
      </c>
      <c r="J75" s="6">
        <f>SUM(C75:I75)</f>
        <v>74142.04000000001</v>
      </c>
    </row>
    <row r="76" spans="1:10" ht="12.75">
      <c r="A76" s="4" t="s">
        <v>36</v>
      </c>
      <c r="B76" s="5" t="s">
        <v>119</v>
      </c>
      <c r="C76" s="6">
        <v>45260.799999999996</v>
      </c>
      <c r="D76" s="6">
        <v>8874.970000000001</v>
      </c>
      <c r="E76" s="6">
        <v>12500.02</v>
      </c>
      <c r="F76" s="6">
        <v>31511.4</v>
      </c>
      <c r="G76" s="6">
        <v>1239.48</v>
      </c>
      <c r="H76" s="6">
        <v>7250.81</v>
      </c>
      <c r="I76" s="6">
        <v>0</v>
      </c>
      <c r="J76" s="6">
        <f>SUM(C76:I76)</f>
        <v>106637.48</v>
      </c>
    </row>
    <row r="77" spans="1:10" ht="12.75">
      <c r="A77" s="4" t="s">
        <v>51</v>
      </c>
      <c r="B77" s="5" t="s">
        <v>119</v>
      </c>
      <c r="C77" s="6">
        <v>45260.799999999996</v>
      </c>
      <c r="D77" s="6">
        <v>18374.850000000002</v>
      </c>
      <c r="E77" s="6">
        <v>12500.02</v>
      </c>
      <c r="F77" s="6">
        <v>26545.53</v>
      </c>
      <c r="G77" s="6">
        <v>5600.359999999999</v>
      </c>
      <c r="H77" s="6">
        <v>7955.66</v>
      </c>
      <c r="I77" s="6">
        <v>0</v>
      </c>
      <c r="J77" s="6">
        <f>SUM(C77:I77)</f>
        <v>116237.22</v>
      </c>
    </row>
    <row r="78" spans="1:10" ht="12.75">
      <c r="A78" s="4" t="s">
        <v>112</v>
      </c>
      <c r="B78" s="5" t="s">
        <v>119</v>
      </c>
      <c r="C78" s="6">
        <v>45260.799999999996</v>
      </c>
      <c r="D78" s="6">
        <v>2710.55</v>
      </c>
      <c r="E78" s="6">
        <v>7467.49</v>
      </c>
      <c r="F78" s="6">
        <v>7816.17</v>
      </c>
      <c r="G78" s="6">
        <v>424.54</v>
      </c>
      <c r="H78" s="6">
        <v>5884.31</v>
      </c>
      <c r="I78" s="6">
        <v>0</v>
      </c>
      <c r="J78" s="6">
        <f>SUM(C78:I78)</f>
        <v>69563.86</v>
      </c>
    </row>
    <row r="79" spans="1:10" ht="12.75">
      <c r="A79" s="4" t="s">
        <v>84</v>
      </c>
      <c r="B79" s="5" t="s">
        <v>122</v>
      </c>
      <c r="C79" s="6">
        <v>45260.799999999996</v>
      </c>
      <c r="D79" s="6">
        <v>3735.4700000000003</v>
      </c>
      <c r="E79" s="6">
        <v>6769.25</v>
      </c>
      <c r="F79" s="6">
        <v>28137.120000000003</v>
      </c>
      <c r="G79" s="6">
        <v>6922.019999999998</v>
      </c>
      <c r="H79" s="6">
        <v>6347.71</v>
      </c>
      <c r="I79" s="6">
        <v>0</v>
      </c>
      <c r="J79" s="6">
        <f>SUM(C79:I79)</f>
        <v>97172.37000000001</v>
      </c>
    </row>
    <row r="80" spans="1:10" ht="12.75">
      <c r="A80" s="4" t="s">
        <v>9</v>
      </c>
      <c r="B80" s="5" t="s">
        <v>122</v>
      </c>
      <c r="C80" s="6">
        <v>45260.799999999996</v>
      </c>
      <c r="D80" s="6">
        <v>9115.99</v>
      </c>
      <c r="E80" s="6">
        <v>11500.060000000001</v>
      </c>
      <c r="F80" s="6">
        <v>470</v>
      </c>
      <c r="G80" s="6">
        <v>228.95000000000002</v>
      </c>
      <c r="H80" s="6">
        <v>7969.63</v>
      </c>
      <c r="I80" s="6">
        <v>0</v>
      </c>
      <c r="J80" s="6">
        <f>SUM(C80:I80)</f>
        <v>74545.43</v>
      </c>
    </row>
    <row r="81" spans="1:10" ht="12.75">
      <c r="A81" s="4" t="s">
        <v>104</v>
      </c>
      <c r="B81" s="5" t="s">
        <v>119</v>
      </c>
      <c r="C81" s="6">
        <v>45260.799999999996</v>
      </c>
      <c r="D81" s="6">
        <v>8726.38</v>
      </c>
      <c r="E81" s="6">
        <v>12500.020000000004</v>
      </c>
      <c r="F81" s="6">
        <v>21859.68</v>
      </c>
      <c r="G81" s="6">
        <v>19370.21</v>
      </c>
      <c r="H81" s="6">
        <v>7403.46</v>
      </c>
      <c r="I81" s="6">
        <v>0</v>
      </c>
      <c r="J81" s="6">
        <f>SUM(C81:I81)</f>
        <v>115120.55</v>
      </c>
    </row>
    <row r="82" spans="1:10" ht="12.75">
      <c r="A82" s="4" t="s">
        <v>3</v>
      </c>
      <c r="B82" s="5" t="s">
        <v>121</v>
      </c>
      <c r="C82" s="6">
        <v>45260.799999999996</v>
      </c>
      <c r="D82" s="6">
        <v>32251.440000000002</v>
      </c>
      <c r="E82" s="6">
        <v>18000.059999999998</v>
      </c>
      <c r="F82" s="6">
        <v>10688</v>
      </c>
      <c r="G82" s="6">
        <v>3.26</v>
      </c>
      <c r="H82" s="6">
        <v>9791.88</v>
      </c>
      <c r="I82" s="6">
        <v>0</v>
      </c>
      <c r="J82" s="6">
        <f>SUM(C82:I82)</f>
        <v>115995.43999999999</v>
      </c>
    </row>
    <row r="83" spans="1:10" ht="12.75">
      <c r="A83" s="4" t="s">
        <v>41</v>
      </c>
      <c r="B83" s="5" t="s">
        <v>122</v>
      </c>
      <c r="C83" s="6">
        <v>45260.799999999996</v>
      </c>
      <c r="D83" s="6">
        <f>100+3472.69</f>
        <v>3572.69</v>
      </c>
      <c r="E83" s="6">
        <v>10999.949999999999</v>
      </c>
      <c r="F83" s="6">
        <v>27644.55</v>
      </c>
      <c r="G83" s="6">
        <v>2138.58</v>
      </c>
      <c r="H83" s="6">
        <v>6829.85</v>
      </c>
      <c r="I83" s="6">
        <v>0</v>
      </c>
      <c r="J83" s="6">
        <f>SUM(C83:I83)</f>
        <v>96446.42</v>
      </c>
    </row>
    <row r="84" spans="1:10" ht="12.75">
      <c r="A84" s="4" t="s">
        <v>37</v>
      </c>
      <c r="B84" s="5" t="s">
        <v>121</v>
      </c>
      <c r="C84" s="6">
        <v>45260.799999999996</v>
      </c>
      <c r="D84" s="6">
        <v>19216.600000000002</v>
      </c>
      <c r="E84" s="6">
        <v>16000.01</v>
      </c>
      <c r="F84" s="6">
        <v>42811.65</v>
      </c>
      <c r="G84" s="6">
        <v>26630.58</v>
      </c>
      <c r="H84" s="6">
        <v>7403.94</v>
      </c>
      <c r="I84" s="6">
        <v>97.6</v>
      </c>
      <c r="J84" s="6">
        <f>SUM(C84:I84)</f>
        <v>157421.18000000002</v>
      </c>
    </row>
    <row r="85" spans="1:10" ht="12.75">
      <c r="A85" s="4" t="s">
        <v>8</v>
      </c>
      <c r="B85" s="5" t="s">
        <v>122</v>
      </c>
      <c r="C85" s="6">
        <v>45104.560000000005</v>
      </c>
      <c r="D85" s="6">
        <v>3499.27</v>
      </c>
      <c r="E85" s="6">
        <v>6898.210000000001</v>
      </c>
      <c r="F85" s="6">
        <v>468.78999999999996</v>
      </c>
      <c r="G85" s="6">
        <v>285.15</v>
      </c>
      <c r="H85" s="6">
        <v>7955.67</v>
      </c>
      <c r="I85" s="6">
        <v>0</v>
      </c>
      <c r="J85" s="6">
        <f>SUM(C85:I85)</f>
        <v>64211.65</v>
      </c>
    </row>
    <row r="86" spans="1:10" ht="12.75">
      <c r="A86" s="4" t="s">
        <v>65</v>
      </c>
      <c r="B86" s="5" t="s">
        <v>121</v>
      </c>
      <c r="C86" s="6">
        <v>45260.799999999996</v>
      </c>
      <c r="D86" s="6">
        <v>16769.48</v>
      </c>
      <c r="E86" s="6">
        <v>16999.97</v>
      </c>
      <c r="F86" s="6">
        <v>42625.490000000005</v>
      </c>
      <c r="G86" s="6">
        <v>0</v>
      </c>
      <c r="H86" s="6">
        <v>6247.6</v>
      </c>
      <c r="I86" s="6">
        <v>0</v>
      </c>
      <c r="J86" s="6">
        <f>SUM(C86:I86)</f>
        <v>127903.34000000001</v>
      </c>
    </row>
    <row r="87" spans="1:10" ht="12.75">
      <c r="A87" s="4" t="s">
        <v>85</v>
      </c>
      <c r="B87" s="5" t="s">
        <v>121</v>
      </c>
      <c r="C87" s="6">
        <v>45260.799999999996</v>
      </c>
      <c r="D87" s="6">
        <v>26717.34</v>
      </c>
      <c r="E87" s="6">
        <v>16999.97</v>
      </c>
      <c r="F87" s="6">
        <v>10698.53</v>
      </c>
      <c r="G87" s="6">
        <v>0</v>
      </c>
      <c r="H87" s="6">
        <v>0</v>
      </c>
      <c r="I87" s="6">
        <v>0</v>
      </c>
      <c r="J87" s="6">
        <f>SUM(C87:I87)</f>
        <v>99676.64</v>
      </c>
    </row>
    <row r="88" spans="1:10" ht="12.75">
      <c r="A88" s="4" t="s">
        <v>10</v>
      </c>
      <c r="B88" s="5" t="s">
        <v>122</v>
      </c>
      <c r="C88" s="6">
        <v>45260.799999999996</v>
      </c>
      <c r="D88" s="6">
        <v>14269.970000000001</v>
      </c>
      <c r="E88" s="6">
        <v>11500.060000000001</v>
      </c>
      <c r="F88" s="6">
        <v>470</v>
      </c>
      <c r="G88" s="6">
        <v>0</v>
      </c>
      <c r="H88" s="6">
        <v>7891.92</v>
      </c>
      <c r="I88" s="6">
        <v>178.76</v>
      </c>
      <c r="J88" s="6">
        <f>SUM(C88:I88)</f>
        <v>79571.51</v>
      </c>
    </row>
    <row r="89" spans="1:10" ht="12.75">
      <c r="A89" s="4" t="s">
        <v>75</v>
      </c>
      <c r="B89" s="5" t="s">
        <v>122</v>
      </c>
      <c r="C89" s="6">
        <v>45260.799999999996</v>
      </c>
      <c r="D89" s="6">
        <v>3472.69</v>
      </c>
      <c r="E89" s="6">
        <v>10999.949999999999</v>
      </c>
      <c r="F89" s="6">
        <v>30527.690000000002</v>
      </c>
      <c r="G89" s="6">
        <f>300+2758.98</f>
        <v>3058.98</v>
      </c>
      <c r="H89" s="6">
        <v>6889.38</v>
      </c>
      <c r="I89" s="6">
        <v>9850.17</v>
      </c>
      <c r="J89" s="6">
        <f>SUM(C89:I89)</f>
        <v>110059.66</v>
      </c>
    </row>
    <row r="90" spans="1:10" ht="12.75">
      <c r="A90" s="4" t="s">
        <v>76</v>
      </c>
      <c r="B90" s="5" t="s">
        <v>122</v>
      </c>
      <c r="C90" s="6">
        <v>45260.799999999996</v>
      </c>
      <c r="D90" s="6">
        <v>3472.7000000000003</v>
      </c>
      <c r="E90" s="6">
        <v>10999.949999999999</v>
      </c>
      <c r="F90" s="6">
        <v>27925.879999999997</v>
      </c>
      <c r="G90" s="6">
        <f>1012+32730.71</f>
        <v>33742.71</v>
      </c>
      <c r="H90" s="6">
        <v>6543.39</v>
      </c>
      <c r="I90" s="6">
        <v>1077</v>
      </c>
      <c r="J90" s="6">
        <f>SUM(C90:I90)</f>
        <v>129022.42999999998</v>
      </c>
    </row>
    <row r="91" spans="1:10" ht="12.75">
      <c r="A91" s="4" t="s">
        <v>62</v>
      </c>
      <c r="B91" s="5" t="s">
        <v>121</v>
      </c>
      <c r="C91" s="6">
        <v>45260.799999999996</v>
      </c>
      <c r="D91" s="6">
        <v>16956.870000000003</v>
      </c>
      <c r="E91" s="6">
        <v>18000.059999999998</v>
      </c>
      <c r="F91" s="6">
        <v>42625.490000000005</v>
      </c>
      <c r="G91" s="6">
        <v>19568.499999999993</v>
      </c>
      <c r="H91" s="6">
        <v>7023.37</v>
      </c>
      <c r="I91" s="6">
        <v>0</v>
      </c>
      <c r="J91" s="6">
        <f>SUM(C91:I91)</f>
        <v>149435.09</v>
      </c>
    </row>
    <row r="92" spans="1:10" ht="12.75">
      <c r="A92" s="4" t="s">
        <v>109</v>
      </c>
      <c r="B92" s="5" t="s">
        <v>119</v>
      </c>
      <c r="C92" s="6">
        <v>45260.799999999996</v>
      </c>
      <c r="D92" s="6">
        <v>6771.96</v>
      </c>
      <c r="E92" s="6">
        <v>6049.9400000000005</v>
      </c>
      <c r="F92" s="6">
        <v>8946.39</v>
      </c>
      <c r="G92" s="6">
        <v>2625.2400000000002</v>
      </c>
      <c r="H92" s="6">
        <v>0</v>
      </c>
      <c r="I92" s="6">
        <v>0</v>
      </c>
      <c r="J92" s="6">
        <f>SUM(C92:I92)</f>
        <v>69654.33</v>
      </c>
    </row>
    <row r="93" spans="1:10" ht="12.75">
      <c r="A93" s="4" t="s">
        <v>50</v>
      </c>
      <c r="B93" s="5" t="s">
        <v>121</v>
      </c>
      <c r="C93" s="6">
        <v>45260.799999999996</v>
      </c>
      <c r="D93" s="6">
        <v>19628.7</v>
      </c>
      <c r="E93" s="6">
        <v>18000.059999999998</v>
      </c>
      <c r="F93" s="6">
        <v>48867.18</v>
      </c>
      <c r="G93" s="6">
        <v>22282.089999999986</v>
      </c>
      <c r="H93" s="6">
        <v>7056.21</v>
      </c>
      <c r="I93" s="6">
        <v>0</v>
      </c>
      <c r="J93" s="6">
        <f>SUM(C93:I93)</f>
        <v>161095.03999999998</v>
      </c>
    </row>
    <row r="94" spans="1:10" ht="12.75">
      <c r="A94" s="4" t="s">
        <v>91</v>
      </c>
      <c r="B94" s="5" t="s">
        <v>119</v>
      </c>
      <c r="C94" s="6">
        <v>45260.799999999996</v>
      </c>
      <c r="D94" s="6">
        <v>7093.71</v>
      </c>
      <c r="E94" s="6">
        <v>15730.800000000007</v>
      </c>
      <c r="F94" s="6">
        <v>30870.93000000001</v>
      </c>
      <c r="G94" s="6">
        <v>17.82</v>
      </c>
      <c r="H94" s="6">
        <v>5963.87</v>
      </c>
      <c r="I94" s="6">
        <v>0</v>
      </c>
      <c r="J94" s="6">
        <f>SUM(C94:I94)</f>
        <v>104937.93000000001</v>
      </c>
    </row>
    <row r="95" spans="1:10" ht="12.75">
      <c r="A95" s="4" t="s">
        <v>1</v>
      </c>
      <c r="B95" s="5" t="s">
        <v>121</v>
      </c>
      <c r="C95" s="6">
        <v>45260.799999999996</v>
      </c>
      <c r="D95" s="6">
        <v>30643.079999999998</v>
      </c>
      <c r="E95" s="6">
        <v>18000.059999999998</v>
      </c>
      <c r="F95" s="6">
        <v>12296.36</v>
      </c>
      <c r="G95" s="6">
        <v>0</v>
      </c>
      <c r="H95" s="6">
        <v>9808.52</v>
      </c>
      <c r="I95" s="6">
        <v>0</v>
      </c>
      <c r="J95" s="6">
        <f>SUM(C95:I95)</f>
        <v>116008.81999999999</v>
      </c>
    </row>
    <row r="96" spans="1:10" ht="12.75">
      <c r="A96" s="4" t="s">
        <v>45</v>
      </c>
      <c r="B96" s="5" t="s">
        <v>121</v>
      </c>
      <c r="C96" s="6">
        <v>45260.799999999996</v>
      </c>
      <c r="D96" s="6">
        <v>17734.21</v>
      </c>
      <c r="E96" s="6">
        <v>16999.97</v>
      </c>
      <c r="F96" s="6">
        <v>42625.490000000005</v>
      </c>
      <c r="G96" s="6">
        <v>1660.7800000000002</v>
      </c>
      <c r="H96" s="6">
        <v>6054.62</v>
      </c>
      <c r="I96" s="6">
        <v>0</v>
      </c>
      <c r="J96" s="6">
        <f>SUM(C96:I96)</f>
        <v>130335.87</v>
      </c>
    </row>
    <row r="97" spans="1:10" ht="12.75">
      <c r="A97" s="4" t="s">
        <v>58</v>
      </c>
      <c r="B97" s="5" t="s">
        <v>121</v>
      </c>
      <c r="C97" s="6">
        <v>45260.799999999996</v>
      </c>
      <c r="D97" s="6">
        <v>20628.79</v>
      </c>
      <c r="E97" s="6">
        <v>16999.97</v>
      </c>
      <c r="F97" s="6">
        <v>45064.03</v>
      </c>
      <c r="G97" s="6">
        <v>18258.96</v>
      </c>
      <c r="H97" s="6">
        <v>7424.72</v>
      </c>
      <c r="I97" s="6">
        <v>543.44</v>
      </c>
      <c r="J97" s="6">
        <f>SUM(C97:I97)</f>
        <v>154180.71</v>
      </c>
    </row>
    <row r="98" spans="1:10" ht="12.75">
      <c r="A98" s="4" t="s">
        <v>66</v>
      </c>
      <c r="B98" s="5" t="s">
        <v>121</v>
      </c>
      <c r="C98" s="6">
        <v>45260.799999999996</v>
      </c>
      <c r="D98" s="6">
        <v>7467.070000000001</v>
      </c>
      <c r="E98" s="6">
        <v>9900.02</v>
      </c>
      <c r="F98" s="6">
        <v>19164.39</v>
      </c>
      <c r="G98" s="6">
        <v>29.57</v>
      </c>
      <c r="H98" s="6">
        <v>0</v>
      </c>
      <c r="I98" s="6">
        <v>0</v>
      </c>
      <c r="J98" s="6">
        <f>SUM(C98:I98)</f>
        <v>81821.85</v>
      </c>
    </row>
    <row r="99" spans="1:10" ht="12.75">
      <c r="A99" s="4" t="s">
        <v>38</v>
      </c>
      <c r="B99" s="5" t="s">
        <v>121</v>
      </c>
      <c r="C99" s="6">
        <v>45260.799999999996</v>
      </c>
      <c r="D99" s="6">
        <v>13572.8</v>
      </c>
      <c r="E99" s="6">
        <v>8174.539999999999</v>
      </c>
      <c r="F99" s="6">
        <v>40433.23</v>
      </c>
      <c r="G99" s="6">
        <f>2486.72+4054.43</f>
        <v>6541.15</v>
      </c>
      <c r="H99" s="6">
        <v>7302.52</v>
      </c>
      <c r="I99" s="6">
        <v>0</v>
      </c>
      <c r="J99" s="6">
        <f>SUM(C99:I99)</f>
        <v>121285.04</v>
      </c>
    </row>
    <row r="100" spans="1:10" ht="12.75">
      <c r="A100" s="4" t="s">
        <v>23</v>
      </c>
      <c r="B100" s="5" t="s">
        <v>121</v>
      </c>
      <c r="C100" s="6">
        <v>45260.799999999996</v>
      </c>
      <c r="D100" s="6">
        <v>15692.949999999999</v>
      </c>
      <c r="E100" s="6">
        <v>16000.01</v>
      </c>
      <c r="F100" s="6">
        <v>45683.479999999996</v>
      </c>
      <c r="G100" s="6">
        <v>2114.85</v>
      </c>
      <c r="H100" s="6">
        <v>5863.45</v>
      </c>
      <c r="I100" s="6">
        <v>421.43999999999994</v>
      </c>
      <c r="J100" s="6">
        <f>SUM(C100:I100)</f>
        <v>131036.98</v>
      </c>
    </row>
    <row r="101" spans="1:10" ht="12.75">
      <c r="A101" s="4" t="s">
        <v>42</v>
      </c>
      <c r="B101" s="5" t="s">
        <v>119</v>
      </c>
      <c r="C101" s="6">
        <v>45260.799999999996</v>
      </c>
      <c r="D101" s="6">
        <v>5129.41</v>
      </c>
      <c r="E101" s="6">
        <v>6875.05</v>
      </c>
      <c r="F101" s="6">
        <v>9360.44</v>
      </c>
      <c r="G101" s="6">
        <v>3984.069999999999</v>
      </c>
      <c r="H101" s="6">
        <v>0</v>
      </c>
      <c r="I101" s="6">
        <v>0</v>
      </c>
      <c r="J101" s="6">
        <f>SUM(C101:I101)</f>
        <v>70609.76999999999</v>
      </c>
    </row>
    <row r="102" spans="1:10" ht="12.75">
      <c r="A102" s="4" t="s">
        <v>49</v>
      </c>
      <c r="B102" s="5" t="s">
        <v>121</v>
      </c>
      <c r="C102" s="6">
        <v>45260.799999999996</v>
      </c>
      <c r="D102" s="6">
        <v>8393.220000000001</v>
      </c>
      <c r="E102" s="6">
        <v>10884.62</v>
      </c>
      <c r="F102" s="6">
        <v>34118.2</v>
      </c>
      <c r="G102" s="6">
        <v>1893.76</v>
      </c>
      <c r="H102" s="6">
        <v>4514.23</v>
      </c>
      <c r="I102" s="6">
        <v>7274.58</v>
      </c>
      <c r="J102" s="6">
        <f>SUM(C102:I102)</f>
        <v>112339.40999999999</v>
      </c>
    </row>
    <row r="103" spans="1:10" ht="12.75">
      <c r="A103" s="4" t="s">
        <v>20</v>
      </c>
      <c r="B103" s="5" t="s">
        <v>121</v>
      </c>
      <c r="C103" s="6">
        <v>45260.799999999996</v>
      </c>
      <c r="D103" s="6">
        <v>16769.35</v>
      </c>
      <c r="E103" s="6">
        <v>16698.2</v>
      </c>
      <c r="F103" s="6">
        <v>47442.72</v>
      </c>
      <c r="G103" s="6">
        <v>0</v>
      </c>
      <c r="H103" s="6">
        <v>6199.74</v>
      </c>
      <c r="I103" s="6">
        <v>41.2</v>
      </c>
      <c r="J103" s="6">
        <f>SUM(C103:I103)</f>
        <v>132412.01</v>
      </c>
    </row>
    <row r="104" spans="1:10" ht="12.75">
      <c r="A104" s="4" t="s">
        <v>77</v>
      </c>
      <c r="B104" s="5" t="s">
        <v>119</v>
      </c>
      <c r="C104" s="6">
        <v>45260.799999999996</v>
      </c>
      <c r="D104" s="6">
        <v>8726.38</v>
      </c>
      <c r="E104" s="6">
        <v>12500.02</v>
      </c>
      <c r="F104" s="6">
        <v>29288.14</v>
      </c>
      <c r="G104" s="6">
        <v>8.91</v>
      </c>
      <c r="H104" s="6">
        <v>7579.34</v>
      </c>
      <c r="I104" s="6">
        <v>990</v>
      </c>
      <c r="J104" s="6">
        <f>SUM(C104:I104)</f>
        <v>104353.59</v>
      </c>
    </row>
    <row r="105" spans="1:10" ht="12.75">
      <c r="A105" s="4" t="s">
        <v>56</v>
      </c>
      <c r="B105" s="5" t="s">
        <v>121</v>
      </c>
      <c r="C105" s="6">
        <v>45260.799999999996</v>
      </c>
      <c r="D105" s="6">
        <v>19886.589999999997</v>
      </c>
      <c r="E105" s="6">
        <v>16999.97</v>
      </c>
      <c r="F105" s="6">
        <v>42625.490000000005</v>
      </c>
      <c r="G105" s="6">
        <v>1255.92</v>
      </c>
      <c r="H105" s="6">
        <v>7833.66</v>
      </c>
      <c r="I105" s="6">
        <v>0</v>
      </c>
      <c r="J105" s="6">
        <f>SUM(C105:I105)</f>
        <v>133862.43</v>
      </c>
    </row>
    <row r="106" spans="1:10" ht="12.75">
      <c r="A106" s="4" t="s">
        <v>39</v>
      </c>
      <c r="B106" s="5" t="s">
        <v>121</v>
      </c>
      <c r="C106" s="6">
        <v>45260.799999999996</v>
      </c>
      <c r="D106" s="6">
        <v>14765.54</v>
      </c>
      <c r="E106" s="6">
        <v>16999.97</v>
      </c>
      <c r="F106" s="6">
        <v>44559.25</v>
      </c>
      <c r="G106" s="6">
        <f>27582.33+478.99</f>
        <v>28061.320000000003</v>
      </c>
      <c r="H106" s="6">
        <v>6263.41</v>
      </c>
      <c r="I106" s="6">
        <v>0</v>
      </c>
      <c r="J106" s="6">
        <f>SUM(C106:I106)</f>
        <v>155910.29</v>
      </c>
    </row>
    <row r="107" spans="1:10" ht="12.75">
      <c r="A107" s="4" t="s">
        <v>12</v>
      </c>
      <c r="B107" s="5" t="s">
        <v>122</v>
      </c>
      <c r="C107" s="6">
        <v>45320.2</v>
      </c>
      <c r="D107" s="6">
        <v>2889.92</v>
      </c>
      <c r="E107" s="6">
        <v>7878.749999999999</v>
      </c>
      <c r="F107" s="6">
        <v>470</v>
      </c>
      <c r="G107" s="6">
        <v>4.32</v>
      </c>
      <c r="H107" s="6">
        <v>5101.12</v>
      </c>
      <c r="I107" s="6">
        <v>0</v>
      </c>
      <c r="J107" s="6">
        <f>SUM(C107:I107)</f>
        <v>61664.31</v>
      </c>
    </row>
    <row r="108" spans="1:10" ht="12.75">
      <c r="A108" s="4" t="s">
        <v>80</v>
      </c>
      <c r="B108" s="5" t="s">
        <v>122</v>
      </c>
      <c r="C108" s="6">
        <v>45260.799999999996</v>
      </c>
      <c r="D108" s="6">
        <v>3472.6900000000005</v>
      </c>
      <c r="E108" s="6">
        <v>10999.949999999999</v>
      </c>
      <c r="F108" s="6">
        <v>30582.03</v>
      </c>
      <c r="G108" s="6">
        <v>1243.5499999999993</v>
      </c>
      <c r="H108" s="6">
        <v>7369.36</v>
      </c>
      <c r="I108" s="6">
        <v>10125.71</v>
      </c>
      <c r="J108" s="6">
        <f>SUM(C108:I108)</f>
        <v>109054.09</v>
      </c>
    </row>
    <row r="109" spans="1:10" ht="12.75">
      <c r="A109" s="4" t="s">
        <v>43</v>
      </c>
      <c r="B109" s="5" t="s">
        <v>119</v>
      </c>
      <c r="C109" s="6">
        <v>45260.799999999996</v>
      </c>
      <c r="D109" s="6">
        <v>7390.549999999999</v>
      </c>
      <c r="E109" s="6">
        <v>12500.02</v>
      </c>
      <c r="F109" s="6">
        <v>21951.72</v>
      </c>
      <c r="G109" s="6">
        <v>16.439999999999998</v>
      </c>
      <c r="H109" s="6">
        <v>7250.81</v>
      </c>
      <c r="I109" s="6">
        <v>0</v>
      </c>
      <c r="J109" s="6">
        <f>SUM(C109:I109)</f>
        <v>94370.34</v>
      </c>
    </row>
    <row r="110" spans="1:10" ht="12.75">
      <c r="A110" s="4" t="s">
        <v>40</v>
      </c>
      <c r="B110" s="5" t="s">
        <v>121</v>
      </c>
      <c r="C110" s="6">
        <v>45260.799999999996</v>
      </c>
      <c r="D110" s="6">
        <v>12187.67</v>
      </c>
      <c r="E110" s="6">
        <v>16999.97</v>
      </c>
      <c r="F110" s="6">
        <v>42625.490000000005</v>
      </c>
      <c r="G110" s="6">
        <v>537.7</v>
      </c>
      <c r="H110" s="6">
        <v>6231.15</v>
      </c>
      <c r="I110" s="6">
        <v>0</v>
      </c>
      <c r="J110" s="6">
        <f>SUM(C110:I110)</f>
        <v>123842.78</v>
      </c>
    </row>
    <row r="111" spans="1:10" ht="12.75">
      <c r="A111" s="4" t="s">
        <v>81</v>
      </c>
      <c r="B111" s="5" t="s">
        <v>119</v>
      </c>
      <c r="C111" s="6">
        <v>45260.799999999996</v>
      </c>
      <c r="D111" s="6">
        <v>17409.86</v>
      </c>
      <c r="E111" s="6">
        <v>12500.020000000004</v>
      </c>
      <c r="F111" s="6">
        <v>29247.449999999997</v>
      </c>
      <c r="G111" s="6">
        <v>1267.18</v>
      </c>
      <c r="H111" s="6">
        <v>6839.05</v>
      </c>
      <c r="I111" s="6">
        <v>0</v>
      </c>
      <c r="J111" s="6">
        <f>SUM(C111:I111)</f>
        <v>112524.35999999999</v>
      </c>
    </row>
    <row r="112" spans="1:10" ht="12.75">
      <c r="A112" s="4" t="s">
        <v>70</v>
      </c>
      <c r="B112" s="5" t="s">
        <v>121</v>
      </c>
      <c r="C112" s="6">
        <v>45260.799999999996</v>
      </c>
      <c r="D112" s="6">
        <v>17769.440000000002</v>
      </c>
      <c r="E112" s="6">
        <v>16000.01</v>
      </c>
      <c r="F112" s="6">
        <v>45392.41</v>
      </c>
      <c r="G112" s="6">
        <v>0</v>
      </c>
      <c r="H112" s="6">
        <v>7250.81</v>
      </c>
      <c r="I112" s="6">
        <v>0</v>
      </c>
      <c r="J112" s="6">
        <f>SUM(C112:I112)</f>
        <v>131673.47</v>
      </c>
    </row>
    <row r="113" spans="1:10" ht="12.75">
      <c r="A113" s="4" t="s">
        <v>111</v>
      </c>
      <c r="B113" s="5" t="s">
        <v>122</v>
      </c>
      <c r="C113" s="6">
        <v>45260.799999999996</v>
      </c>
      <c r="D113" s="6">
        <v>3472.69</v>
      </c>
      <c r="E113" s="6">
        <v>10999.949999999999</v>
      </c>
      <c r="F113" s="6">
        <v>29789.580000000005</v>
      </c>
      <c r="G113" s="6">
        <f>1980+960</f>
        <v>2940</v>
      </c>
      <c r="H113" s="6">
        <v>6188.5</v>
      </c>
      <c r="I113" s="6">
        <v>32.8</v>
      </c>
      <c r="J113" s="6">
        <f>SUM(C113:I113)</f>
        <v>98684.32</v>
      </c>
    </row>
    <row r="114" spans="1:10" ht="12.75">
      <c r="A114" s="4" t="s">
        <v>48</v>
      </c>
      <c r="B114" s="5" t="s">
        <v>121</v>
      </c>
      <c r="C114" s="6">
        <v>45260.799999999996</v>
      </c>
      <c r="D114" s="6">
        <v>16956.870000000003</v>
      </c>
      <c r="E114" s="6">
        <v>18000.059999999998</v>
      </c>
      <c r="F114" s="6">
        <v>46829.04</v>
      </c>
      <c r="G114" s="6">
        <v>0</v>
      </c>
      <c r="H114" s="6">
        <v>7069.13</v>
      </c>
      <c r="I114" s="6">
        <v>0</v>
      </c>
      <c r="J114" s="6">
        <f>SUM(C114:I114)</f>
        <v>134115.9</v>
      </c>
    </row>
    <row r="115" spans="1:10" ht="12.75">
      <c r="A115" s="4" t="s">
        <v>71</v>
      </c>
      <c r="B115" s="5" t="s">
        <v>121</v>
      </c>
      <c r="C115" s="6">
        <v>41489.07</v>
      </c>
      <c r="D115" s="6">
        <v>17989.399999999998</v>
      </c>
      <c r="E115" s="6">
        <v>14666.68</v>
      </c>
      <c r="F115" s="6">
        <v>39084.68</v>
      </c>
      <c r="G115" s="6">
        <v>310.75</v>
      </c>
      <c r="H115" s="6">
        <v>0</v>
      </c>
      <c r="I115" s="6">
        <v>0</v>
      </c>
      <c r="J115" s="6">
        <f>SUM(C115:I115)</f>
        <v>113540.57999999999</v>
      </c>
    </row>
    <row r="116" spans="1:10" ht="12.75">
      <c r="A116" s="4" t="s">
        <v>46</v>
      </c>
      <c r="B116" s="5" t="s">
        <v>121</v>
      </c>
      <c r="C116" s="6">
        <v>45260.799999999996</v>
      </c>
      <c r="D116" s="6">
        <v>15501.03</v>
      </c>
      <c r="E116" s="6">
        <v>18000.059999999998</v>
      </c>
      <c r="F116" s="6">
        <v>42625.490000000005</v>
      </c>
      <c r="G116" s="6">
        <v>1239.48</v>
      </c>
      <c r="H116" s="6">
        <v>7869.82</v>
      </c>
      <c r="I116" s="6">
        <v>0</v>
      </c>
      <c r="J116" s="6">
        <f>SUM(C116:I116)</f>
        <v>130496.68</v>
      </c>
    </row>
    <row r="117" spans="1:10" ht="12.75">
      <c r="A117" s="4" t="s">
        <v>21</v>
      </c>
      <c r="B117" s="5" t="s">
        <v>121</v>
      </c>
      <c r="C117" s="6">
        <v>45260.799999999996</v>
      </c>
      <c r="D117" s="6">
        <v>16764.61</v>
      </c>
      <c r="E117" s="6">
        <v>15692.28</v>
      </c>
      <c r="F117" s="6">
        <v>42622.44</v>
      </c>
      <c r="G117" s="6">
        <v>3366.1999999999994</v>
      </c>
      <c r="H117" s="6">
        <v>0</v>
      </c>
      <c r="I117" s="6">
        <v>823.64</v>
      </c>
      <c r="J117" s="6">
        <f>SUM(C117:I117)</f>
        <v>124529.97</v>
      </c>
    </row>
    <row r="118" spans="3:10" ht="12.75"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10"/>
      <c r="B119" s="10"/>
      <c r="C119" s="10"/>
      <c r="D119" s="10"/>
      <c r="E119" s="7"/>
      <c r="F119" s="7"/>
      <c r="G119" s="7"/>
      <c r="H119" s="7"/>
      <c r="I119" s="7"/>
      <c r="J119" s="7"/>
    </row>
    <row r="120" spans="3:10" ht="12.75">
      <c r="C120" s="7"/>
      <c r="D120" s="7"/>
      <c r="E120" s="7"/>
      <c r="F120" s="7"/>
      <c r="G120" s="7"/>
      <c r="H120" s="7"/>
      <c r="I120" s="7"/>
      <c r="J120" s="7"/>
    </row>
    <row r="121" spans="3:10" ht="12.75">
      <c r="C121" s="7"/>
      <c r="D121" s="7"/>
      <c r="E121" s="7"/>
      <c r="F121" s="7"/>
      <c r="G121" s="7"/>
      <c r="H121" s="7"/>
      <c r="I121" s="7"/>
      <c r="J121" s="7"/>
    </row>
    <row r="122" spans="3:10" ht="12.75">
      <c r="C122" s="7"/>
      <c r="D122" s="7"/>
      <c r="E122" s="7"/>
      <c r="F122" s="7"/>
      <c r="G122" s="7"/>
      <c r="H122" s="7"/>
      <c r="I122" s="7"/>
      <c r="J122" s="7"/>
    </row>
    <row r="123" spans="3:10" ht="12.75">
      <c r="C123" s="7"/>
      <c r="D123" s="7"/>
      <c r="E123" s="7"/>
      <c r="F123" s="7"/>
      <c r="G123" s="7"/>
      <c r="H123" s="7"/>
      <c r="I123" s="7"/>
      <c r="J123" s="7"/>
    </row>
  </sheetData>
  <sheetProtection/>
  <mergeCells count="2">
    <mergeCell ref="A1:I1"/>
    <mergeCell ref="A119:D119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Loredana Rasori</dc:creator>
  <cp:keywords/>
  <dc:description/>
  <cp:lastModifiedBy>Loredana Rasori</cp:lastModifiedBy>
  <cp:lastPrinted>2023-06-01T12:35:14Z</cp:lastPrinted>
  <dcterms:created xsi:type="dcterms:W3CDTF">2023-05-05T06:23:36Z</dcterms:created>
  <dcterms:modified xsi:type="dcterms:W3CDTF">2023-08-30T13:53:11Z</dcterms:modified>
  <cp:category/>
  <cp:version/>
  <cp:contentType/>
  <cp:contentStatus/>
</cp:coreProperties>
</file>